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9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JanoP\Disk_P_work\JanoP\Kamzik1000+\"/>
    </mc:Choice>
  </mc:AlternateContent>
  <bookViews>
    <workbookView xWindow="360" yWindow="315" windowWidth="20730" windowHeight="11760" xr2:uid="{00000000-000D-0000-FFFF-FFFF00000000}"/>
  </bookViews>
  <sheets>
    <sheet name="Kamzik1000+ vysledky201611-odos" sheetId="172" r:id="rId1"/>
    <sheet name="Statistiky 201611" sheetId="175" r:id="rId2"/>
    <sheet name="Pravidla (propozicie)" sheetId="134" r:id="rId3"/>
    <sheet name="Kategórie2016" sheetId="17" r:id="rId4"/>
    <sheet name="Muzi-Age factors" sheetId="85" r:id="rId5"/>
    <sheet name="Zeny-Age factors" sheetId="86" r:id="rId6"/>
  </sheets>
  <definedNames>
    <definedName name="_xlnm._FilterDatabase" localSheetId="0" hidden="1">'Kamzik1000+ vysledky201611-odos'!$A$5:$M$375</definedName>
    <definedName name="aaaa" localSheetId="0">#REF!</definedName>
    <definedName name="aaaa" localSheetId="2">#REF!</definedName>
    <definedName name="cas" localSheetId="0">#REF!</definedName>
    <definedName name="cas" localSheetId="2">#REF!</definedName>
    <definedName name="ccc" localSheetId="0">#REF!</definedName>
    <definedName name="ccc" localSheetId="2">#REF!</definedName>
    <definedName name="dat" localSheetId="0">#REF!</definedName>
    <definedName name="dat" localSheetId="2">#REF!</definedName>
    <definedName name="data1" localSheetId="0">#REF!</definedName>
    <definedName name="data1" localSheetId="2">#REF!</definedName>
    <definedName name="databaaza" localSheetId="0">#REF!</definedName>
    <definedName name="databaaza" localSheetId="2">#REF!</definedName>
    <definedName name="databasa" localSheetId="0">#REF!</definedName>
    <definedName name="databasa" localSheetId="2">#REF!</definedName>
    <definedName name="_xlnm.Database" localSheetId="0">#REF!</definedName>
    <definedName name="_xlnm.Database" localSheetId="2">#REF!</definedName>
    <definedName name="_xlnm.Database">#REF!</definedName>
    <definedName name="databezci" localSheetId="0">#REF!</definedName>
    <definedName name="databezci" localSheetId="2">#REF!</definedName>
    <definedName name="dats" localSheetId="0">#REF!</definedName>
    <definedName name="dats" localSheetId="2">#REF!</definedName>
    <definedName name="Prezentácia" localSheetId="0">#REF!</definedName>
    <definedName name="Prezentácia" localSheetId="2">#REF!</definedName>
    <definedName name="prieb" localSheetId="0">#REF!</definedName>
    <definedName name="prieb" localSheetId="2">#REF!</definedName>
    <definedName name="_xlnm.Print_Area" localSheetId="0">'Kamzik1000+ vysledky201611-odos'!$A$1:$F$5</definedName>
    <definedName name="zoznam1" localSheetId="0">#REF!</definedName>
    <definedName name="zoznam1" localSheetId="2">#REF!</definedName>
    <definedName name="zoznam2" localSheetId="0">#REF!</definedName>
    <definedName name="zoznam2" localSheetId="2">#REF!</definedName>
    <definedName name="zoznam3" localSheetId="0">#REF!</definedName>
    <definedName name="zoznam3" localSheetId="2">#REF!</definedName>
    <definedName name="zoznam4" localSheetId="0">#REF!</definedName>
    <definedName name="zoznam4" localSheetId="2">#REF!</definedName>
    <definedName name="zoznam5" localSheetId="0">#REF!</definedName>
    <definedName name="zoznam5" localSheetId="2">#REF!</definedName>
    <definedName name="zoznam6" localSheetId="0">#REF!</definedName>
    <definedName name="zoznam6" localSheetId="2">#REF!</definedName>
  </definedNames>
  <calcPr calcId="171026" calcCompleted="0"/>
  <pivotCaches>
    <pivotCache cacheId="5525" r:id="rId7"/>
  </pivotCaches>
</workbook>
</file>

<file path=xl/calcChain.xml><?xml version="1.0" encoding="utf-8"?>
<calcChain xmlns="http://schemas.openxmlformats.org/spreadsheetml/2006/main">
  <c r="X13" i="172" l="1"/>
  <c r="X12" i="172"/>
  <c r="X11" i="172"/>
  <c r="X9" i="172"/>
  <c r="X7" i="172"/>
  <c r="X6" i="172"/>
  <c r="U66" i="172"/>
  <c r="T66" i="172"/>
  <c r="U65" i="172"/>
  <c r="T65" i="172"/>
  <c r="U64" i="172"/>
  <c r="T64" i="172"/>
  <c r="U63" i="172"/>
  <c r="T63" i="172"/>
  <c r="Q67" i="172"/>
  <c r="S67" i="172"/>
  <c r="T62" i="172"/>
  <c r="T61" i="172"/>
  <c r="T60" i="172"/>
  <c r="T59" i="172"/>
  <c r="T58" i="172"/>
  <c r="T57" i="172"/>
  <c r="T56" i="172"/>
  <c r="T55" i="172"/>
  <c r="T54" i="172"/>
  <c r="T53" i="172"/>
  <c r="T52" i="172"/>
  <c r="T51" i="172"/>
  <c r="T50" i="172"/>
  <c r="T49" i="172"/>
  <c r="T48" i="172"/>
  <c r="T47" i="172"/>
  <c r="T46" i="172"/>
  <c r="T45" i="172"/>
  <c r="T44" i="172"/>
  <c r="T43" i="172"/>
  <c r="T42" i="172"/>
  <c r="T41" i="172"/>
  <c r="T40" i="172"/>
  <c r="T39" i="172"/>
  <c r="T38" i="172"/>
  <c r="T37" i="172"/>
  <c r="T36" i="172"/>
  <c r="T35" i="172"/>
  <c r="T34" i="172"/>
  <c r="T33" i="172"/>
  <c r="T32" i="172"/>
  <c r="T31" i="172"/>
  <c r="T30" i="172"/>
  <c r="T29" i="172"/>
  <c r="T28" i="172"/>
  <c r="T27" i="172"/>
  <c r="T26" i="172"/>
  <c r="T25" i="172"/>
  <c r="T24" i="172"/>
  <c r="T23" i="172"/>
  <c r="T22" i="172"/>
  <c r="T21" i="172"/>
  <c r="T20" i="172"/>
  <c r="T19" i="172"/>
  <c r="T18" i="172"/>
  <c r="T17" i="172"/>
  <c r="T16" i="172"/>
  <c r="T15" i="172"/>
  <c r="T14" i="172"/>
  <c r="T13" i="172"/>
  <c r="T12" i="172"/>
  <c r="T11" i="172"/>
  <c r="T10" i="172"/>
  <c r="T9" i="172"/>
  <c r="T8" i="172"/>
  <c r="T7" i="172"/>
  <c r="T6" i="172"/>
  <c r="U62" i="172"/>
  <c r="U61" i="172"/>
  <c r="U60" i="172"/>
  <c r="U59" i="172"/>
  <c r="U58" i="172"/>
  <c r="U57" i="172"/>
  <c r="U56" i="172"/>
  <c r="U55" i="172"/>
  <c r="U54" i="172"/>
  <c r="U53" i="172"/>
  <c r="U52" i="172"/>
  <c r="U51" i="172"/>
  <c r="U50" i="172"/>
  <c r="U49" i="172"/>
  <c r="U48" i="172"/>
  <c r="U47" i="172"/>
  <c r="U46" i="172"/>
  <c r="U45" i="172"/>
  <c r="U44" i="172"/>
  <c r="U43" i="172"/>
  <c r="U42" i="172"/>
  <c r="U41" i="172"/>
  <c r="U40" i="172"/>
  <c r="U39" i="172"/>
  <c r="U38" i="172"/>
  <c r="U37" i="172"/>
  <c r="U36" i="172"/>
  <c r="U35" i="172"/>
  <c r="U34" i="172"/>
  <c r="U33" i="172"/>
  <c r="U32" i="172"/>
  <c r="U31" i="172"/>
  <c r="U30" i="172"/>
  <c r="U29" i="172"/>
  <c r="U28" i="172"/>
  <c r="U27" i="172"/>
  <c r="U26" i="172"/>
  <c r="U25" i="172"/>
  <c r="U24" i="172"/>
  <c r="U23" i="172"/>
  <c r="U22" i="172"/>
  <c r="U21" i="172"/>
  <c r="U20" i="172"/>
  <c r="U19" i="172"/>
  <c r="U18" i="172"/>
  <c r="U17" i="172"/>
  <c r="U16" i="172"/>
  <c r="U15" i="172"/>
  <c r="U14" i="172"/>
  <c r="U13" i="172"/>
  <c r="U12" i="172"/>
  <c r="U11" i="172"/>
  <c r="U10" i="172"/>
  <c r="U9" i="172"/>
  <c r="U8" i="172"/>
  <c r="U7" i="172"/>
  <c r="U6" i="172"/>
  <c r="F10" i="175"/>
  <c r="F12" i="175"/>
  <c r="F8" i="175"/>
  <c r="F9" i="175"/>
  <c r="F4" i="175"/>
  <c r="F5" i="175"/>
  <c r="F6" i="175"/>
  <c r="F11" i="175"/>
  <c r="F7" i="175"/>
  <c r="X14" i="172"/>
  <c r="X10" i="172"/>
  <c r="T67" i="172"/>
  <c r="U67" i="172"/>
  <c r="X8" i="172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7" i="17"/>
  <c r="Z16" i="17"/>
  <c r="AF16" i="17"/>
  <c r="AA16" i="17"/>
  <c r="AB16" i="17"/>
  <c r="B14" i="17"/>
  <c r="G37" i="17"/>
  <c r="M37" i="17"/>
  <c r="B15" i="17"/>
  <c r="B29" i="17"/>
  <c r="B31" i="17"/>
  <c r="B32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D37" i="17"/>
  <c r="E6" i="17"/>
  <c r="D6" i="17"/>
  <c r="B6" i="17"/>
  <c r="E7" i="17"/>
  <c r="D7" i="17"/>
  <c r="B7" i="17"/>
  <c r="G10" i="17"/>
  <c r="H7" i="17"/>
  <c r="G7" i="17"/>
  <c r="H6" i="17"/>
  <c r="G6" i="17"/>
  <c r="E8" i="17"/>
  <c r="H8" i="17"/>
  <c r="D8" i="17"/>
  <c r="E9" i="17"/>
  <c r="B8" i="17"/>
  <c r="G8" i="17"/>
  <c r="H9" i="17"/>
  <c r="D9" i="17"/>
  <c r="B9" i="17"/>
  <c r="E10" i="17"/>
  <c r="G9" i="17"/>
  <c r="B10" i="17"/>
  <c r="H1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M5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prepocet casu cez koef vek a u zien aj cez koef zeny/muzi</t>
        </r>
      </text>
    </comment>
    <comment ref="A8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mimo súťaž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K5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minimálny počet bodov za pretek</t>
        </r>
      </text>
    </comment>
    <comment ref="K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standardny maximalny pocet bodov za prete</t>
        </r>
      </text>
    </comment>
    <comment ref="Y13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Ked niekto zabehne cas lepsi ako je uroven elite, tak sa mu jeho bezecky cas neprepocitava koeficientom veku.
</t>
        </r>
        <r>
          <rPr>
            <b/>
            <sz val="9"/>
            <color indexed="81"/>
            <rFont val="Tahoma"/>
            <family val="2"/>
            <charset val="238"/>
          </rPr>
          <t>Zapracované od roku 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3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 xml:space="preserve">Ked niekto zabehne cas lepsi ako je uroven elite, tak sa mu jeho bezecky cas neprepocitava koeficientom veku
</t>
        </r>
        <r>
          <rPr>
            <b/>
            <sz val="9"/>
            <color indexed="81"/>
            <rFont val="Tahoma"/>
            <family val="2"/>
            <charset val="238"/>
          </rPr>
          <t>Zapracované od roku 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3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 xml:space="preserve">Ked niekto zabehne cas lepsi ako je uroven elite, tak sa mu jeho bezecky cas neprepocitava koeficientom veku.
</t>
        </r>
        <r>
          <rPr>
            <b/>
            <sz val="9"/>
            <color indexed="81"/>
            <rFont val="Tahoma"/>
            <family val="2"/>
            <charset val="238"/>
          </rPr>
          <t>Zapracované od roku 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3" authorId="0" shapeId="0" xr:uid="{00000000-0006-0000-0300-000006000000}">
      <text>
        <r>
          <rPr>
            <sz val="9"/>
            <color indexed="81"/>
            <rFont val="Tahoma"/>
            <family val="2"/>
            <charset val="238"/>
          </rPr>
          <t xml:space="preserve">Ked niekto zabehne cas lepsi ako je uroven elite, tak sa mu jeho bezecky cas neprepocitava koeficientom veku
</t>
        </r>
        <r>
          <rPr>
            <b/>
            <sz val="9"/>
            <color indexed="81"/>
            <rFont val="Tahoma"/>
            <family val="2"/>
            <charset val="238"/>
          </rPr>
          <t>Zapracované od roku 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16" authorId="0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>Nasadený elite čas po diskusii s AF a vychadzajuc z dosiahnutych bezeckych casov</t>
        </r>
      </text>
    </comment>
    <comment ref="AA16" authorId="0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>Nasadený elite čas po diskusii s AF a vychadzajuc z dosiahnutych bezeckych casov</t>
        </r>
      </text>
    </comment>
    <comment ref="AC16" authorId="0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>uprava casu elite muzov</t>
        </r>
      </text>
    </comment>
    <comment ref="AD16" authorId="0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>uprava casu elite zien</t>
        </r>
      </text>
    </comment>
    <comment ref="AE16" authorId="0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>uprava casu elite muzov</t>
        </r>
      </text>
    </comment>
    <comment ref="AF16" authorId="0" shapeId="0" xr:uid="{00000000-0006-0000-0300-00000C000000}">
      <text>
        <r>
          <rPr>
            <sz val="9"/>
            <color indexed="81"/>
            <rFont val="Tahoma"/>
            <family val="2"/>
            <charset val="238"/>
          </rPr>
          <t>uprava casu elite zien</t>
        </r>
      </text>
    </comment>
    <comment ref="A37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>OC: Vid Muzi-Age factors a Zeny-Age factors</t>
        </r>
      </text>
    </comment>
    <comment ref="J37" authorId="0" shapeId="0" xr:uid="{00000000-0006-0000-0300-00000E000000}">
      <text>
        <r>
          <rPr>
            <sz val="9"/>
            <color indexed="81"/>
            <rFont val="Tahoma"/>
            <family val="2"/>
            <charset val="238"/>
          </rPr>
          <t>pouzite pre vyhodnotenie do 31.10.2016 -  koef.zeny/muzi, pre vsetky behy</t>
        </r>
      </text>
    </comment>
    <comment ref="H38" authorId="0" shapeId="0" xr:uid="{00000000-0006-0000-0300-00000F000000}">
      <text>
        <r>
          <rPr>
            <sz val="9"/>
            <color indexed="81"/>
            <rFont val="Tahoma"/>
            <family val="2"/>
            <charset val="238"/>
          </rPr>
          <t>pouzite pre vyhodnotenie - koef.vek, pre vsetky behy</t>
        </r>
      </text>
    </comment>
    <comment ref="K38" authorId="0" shapeId="0" xr:uid="{00000000-0006-0000-0300-000010000000}">
      <text>
        <r>
          <rPr>
            <sz val="9"/>
            <color indexed="81"/>
            <rFont val="Tahoma"/>
            <family val="2"/>
            <charset val="238"/>
          </rPr>
          <t>Pozn. tieto iste koeficienty pre maraton su pouzivane pre prepocet maratonskych casov na stranke www.42195.sk</t>
        </r>
      </text>
    </comment>
    <comment ref="A40" authorId="0" shapeId="0" xr:uid="{00000000-0006-0000-0300-000011000000}">
      <text>
        <r>
          <rPr>
            <sz val="9"/>
            <color indexed="81"/>
            <rFont val="Tahoma"/>
            <family val="2"/>
            <charset val="238"/>
          </rPr>
          <t xml:space="preserve">doplnil jp
</t>
        </r>
      </text>
    </comment>
    <comment ref="J40" authorId="0" shapeId="0" xr:uid="{00000000-0006-0000-0300-000012000000}">
      <text>
        <r>
          <rPr>
            <sz val="9"/>
            <color indexed="81"/>
            <rFont val="Tahoma"/>
            <family val="2"/>
            <charset val="238"/>
          </rPr>
          <t>pouzite pre vyhodnotenie od 1.11.2016 -  koef.zeny/muzi, pre vsetky behy</t>
        </r>
      </text>
    </comment>
    <comment ref="A41" authorId="0" shapeId="0" xr:uid="{00000000-0006-0000-0300-000013000000}">
      <text>
        <r>
          <rPr>
            <sz val="9"/>
            <color indexed="81"/>
            <rFont val="Tahoma"/>
            <family val="2"/>
            <charset val="238"/>
          </rPr>
          <t xml:space="preserve">doplnil jp
</t>
        </r>
      </text>
    </comment>
    <comment ref="J41" authorId="0" shapeId="0" xr:uid="{00000000-0006-0000-0300-000014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A42" authorId="0" shapeId="0" xr:uid="{00000000-0006-0000-0300-000015000000}">
      <text>
        <r>
          <rPr>
            <sz val="9"/>
            <color indexed="81"/>
            <rFont val="Tahoma"/>
            <family val="2"/>
            <charset val="238"/>
          </rPr>
          <t xml:space="preserve">doplnil jp
</t>
        </r>
      </text>
    </comment>
    <comment ref="J42" authorId="0" shapeId="0" xr:uid="{00000000-0006-0000-0300-000016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A43" authorId="0" shapeId="0" xr:uid="{00000000-0006-0000-0300-000017000000}">
      <text>
        <r>
          <rPr>
            <sz val="9"/>
            <color indexed="81"/>
            <rFont val="Tahoma"/>
            <family val="2"/>
            <charset val="238"/>
          </rPr>
          <t xml:space="preserve">doplnil jp
</t>
        </r>
      </text>
    </comment>
    <comment ref="J43" authorId="0" shapeId="0" xr:uid="{00000000-0006-0000-0300-000018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A44" authorId="0" shapeId="0" xr:uid="{00000000-0006-0000-0300-000019000000}">
      <text>
        <r>
          <rPr>
            <sz val="9"/>
            <color indexed="81"/>
            <rFont val="Tahoma"/>
            <family val="2"/>
            <charset val="238"/>
          </rPr>
          <t xml:space="preserve">doplnil jp
</t>
        </r>
      </text>
    </comment>
    <comment ref="J44" authorId="0" shapeId="0" xr:uid="{00000000-0006-0000-0300-00001A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45" authorId="0" shapeId="0" xr:uid="{00000000-0006-0000-0300-00001B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46" authorId="0" shapeId="0" xr:uid="{00000000-0006-0000-0300-00001C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47" authorId="0" shapeId="0" xr:uid="{00000000-0006-0000-0300-00001D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48" authorId="0" shapeId="0" xr:uid="{00000000-0006-0000-0300-00001E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49" authorId="0" shapeId="0" xr:uid="{00000000-0006-0000-0300-00001F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50" authorId="0" shapeId="0" xr:uid="{00000000-0006-0000-0300-000020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51" authorId="0" shapeId="0" xr:uid="{00000000-0006-0000-0300-000021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52" authorId="0" shapeId="0" xr:uid="{00000000-0006-0000-0300-000022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53" authorId="0" shapeId="0" xr:uid="{00000000-0006-0000-0300-000023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54" authorId="0" shapeId="0" xr:uid="{00000000-0006-0000-0300-000024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55" authorId="0" shapeId="0" xr:uid="{00000000-0006-0000-0300-000025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56" authorId="0" shapeId="0" xr:uid="{00000000-0006-0000-0300-000026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57" authorId="0" shapeId="0" xr:uid="{00000000-0006-0000-0300-000027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58" authorId="0" shapeId="0" xr:uid="{00000000-0006-0000-0300-000028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59" authorId="0" shapeId="0" xr:uid="{00000000-0006-0000-0300-000029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60" authorId="0" shapeId="0" xr:uid="{00000000-0006-0000-0300-00002A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61" authorId="0" shapeId="0" xr:uid="{00000000-0006-0000-0300-00002B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62" authorId="0" shapeId="0" xr:uid="{00000000-0006-0000-0300-00002C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63" authorId="0" shapeId="0" xr:uid="{00000000-0006-0000-0300-00002D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64" authorId="0" shapeId="0" xr:uid="{00000000-0006-0000-0300-00002E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65" authorId="0" shapeId="0" xr:uid="{00000000-0006-0000-0300-00002F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66" authorId="0" shapeId="0" xr:uid="{00000000-0006-0000-0300-000030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67" authorId="0" shapeId="0" xr:uid="{00000000-0006-0000-0300-000031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68" authorId="0" shapeId="0" xr:uid="{00000000-0006-0000-0300-000032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69" authorId="0" shapeId="0" xr:uid="{00000000-0006-0000-0300-000033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70" authorId="0" shapeId="0" xr:uid="{00000000-0006-0000-0300-000034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71" authorId="0" shapeId="0" xr:uid="{00000000-0006-0000-0300-000035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72" authorId="0" shapeId="0" xr:uid="{00000000-0006-0000-0300-000036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73" authorId="0" shapeId="0" xr:uid="{00000000-0006-0000-0300-000037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74" authorId="0" shapeId="0" xr:uid="{00000000-0006-0000-0300-000038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75" authorId="0" shapeId="0" xr:uid="{00000000-0006-0000-0300-000039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76" authorId="0" shapeId="0" xr:uid="{00000000-0006-0000-0300-00003A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77" authorId="0" shapeId="0" xr:uid="{00000000-0006-0000-0300-00003B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78" authorId="0" shapeId="0" xr:uid="{00000000-0006-0000-0300-00003C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79" authorId="0" shapeId="0" xr:uid="{00000000-0006-0000-0300-00003D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80" authorId="0" shapeId="0" xr:uid="{00000000-0006-0000-0300-00003E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81" authorId="0" shapeId="0" xr:uid="{00000000-0006-0000-0300-00003F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82" authorId="0" shapeId="0" xr:uid="{00000000-0006-0000-0300-000040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83" authorId="0" shapeId="0" xr:uid="{00000000-0006-0000-0300-000041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84" authorId="0" shapeId="0" xr:uid="{00000000-0006-0000-0300-000042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85" authorId="0" shapeId="0" xr:uid="{00000000-0006-0000-0300-000043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86" authorId="0" shapeId="0" xr:uid="{00000000-0006-0000-0300-000044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87" authorId="0" shapeId="0" xr:uid="{00000000-0006-0000-0300-000045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88" authorId="0" shapeId="0" xr:uid="{00000000-0006-0000-0300-000046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89" authorId="0" shapeId="0" xr:uid="{00000000-0006-0000-0300-000047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90" authorId="0" shapeId="0" xr:uid="{00000000-0006-0000-0300-000048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91" authorId="0" shapeId="0" xr:uid="{00000000-0006-0000-0300-000049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92" authorId="0" shapeId="0" xr:uid="{00000000-0006-0000-0300-00004A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93" authorId="0" shapeId="0" xr:uid="{00000000-0006-0000-0300-00004B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94" authorId="0" shapeId="0" xr:uid="{00000000-0006-0000-0300-00004C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95" authorId="0" shapeId="0" xr:uid="{00000000-0006-0000-0300-00004D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96" authorId="0" shapeId="0" xr:uid="{00000000-0006-0000-0300-00004E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97" authorId="0" shapeId="0" xr:uid="{00000000-0006-0000-0300-00004F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98" authorId="0" shapeId="0" xr:uid="{00000000-0006-0000-0300-000050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99" authorId="0" shapeId="0" xr:uid="{00000000-0006-0000-0300-000051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00" authorId="0" shapeId="0" xr:uid="{00000000-0006-0000-0300-000052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01" authorId="0" shapeId="0" xr:uid="{00000000-0006-0000-0300-000053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02" authorId="0" shapeId="0" xr:uid="{00000000-0006-0000-0300-000054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03" authorId="0" shapeId="0" xr:uid="{00000000-0006-0000-0300-000055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04" authorId="0" shapeId="0" xr:uid="{00000000-0006-0000-0300-000056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05" authorId="0" shapeId="0" xr:uid="{00000000-0006-0000-0300-000057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06" authorId="0" shapeId="0" xr:uid="{00000000-0006-0000-0300-000058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07" authorId="0" shapeId="0" xr:uid="{00000000-0006-0000-0300-000059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08" authorId="0" shapeId="0" xr:uid="{00000000-0006-0000-0300-00005A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09" authorId="0" shapeId="0" xr:uid="{00000000-0006-0000-0300-00005B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10" authorId="0" shapeId="0" xr:uid="{00000000-0006-0000-0300-00005C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11" authorId="0" shapeId="0" xr:uid="{00000000-0006-0000-0300-00005D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12" authorId="0" shapeId="0" xr:uid="{00000000-0006-0000-0300-00005E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13" authorId="0" shapeId="0" xr:uid="{00000000-0006-0000-0300-00005F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14" authorId="0" shapeId="0" xr:uid="{00000000-0006-0000-0300-000060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15" authorId="0" shapeId="0" xr:uid="{00000000-0006-0000-0300-000061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16" authorId="0" shapeId="0" xr:uid="{00000000-0006-0000-0300-000062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17" authorId="0" shapeId="0" xr:uid="{00000000-0006-0000-0300-000063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18" authorId="0" shapeId="0" xr:uid="{00000000-0006-0000-0300-000064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19" authorId="0" shapeId="0" xr:uid="{00000000-0006-0000-0300-000065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20" authorId="0" shapeId="0" xr:uid="{00000000-0006-0000-0300-000066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21" authorId="0" shapeId="0" xr:uid="{00000000-0006-0000-0300-000067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22" authorId="0" shapeId="0" xr:uid="{00000000-0006-0000-0300-000068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23" authorId="0" shapeId="0" xr:uid="{00000000-0006-0000-0300-000069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24" authorId="0" shapeId="0" xr:uid="{00000000-0006-0000-0300-00006A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25" authorId="0" shapeId="0" xr:uid="{00000000-0006-0000-0300-00006B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26" authorId="0" shapeId="0" xr:uid="{00000000-0006-0000-0300-00006C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27" authorId="0" shapeId="0" xr:uid="{00000000-0006-0000-0300-00006D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28" authorId="0" shapeId="0" xr:uid="{00000000-0006-0000-0300-00006E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29" authorId="0" shapeId="0" xr:uid="{00000000-0006-0000-0300-00006F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30" authorId="0" shapeId="0" xr:uid="{00000000-0006-0000-0300-000070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31" authorId="0" shapeId="0" xr:uid="{00000000-0006-0000-0300-000071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32" authorId="0" shapeId="0" xr:uid="{00000000-0006-0000-0300-000072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33" authorId="0" shapeId="0" xr:uid="{00000000-0006-0000-0300-000073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34" authorId="0" shapeId="0" xr:uid="{00000000-0006-0000-0300-000074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35" authorId="0" shapeId="0" xr:uid="{00000000-0006-0000-0300-000075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36" authorId="0" shapeId="0" xr:uid="{00000000-0006-0000-0300-000076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37" authorId="0" shapeId="0" xr:uid="{00000000-0006-0000-0300-000077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38" authorId="0" shapeId="0" xr:uid="{00000000-0006-0000-0300-000078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39" authorId="0" shapeId="0" xr:uid="{00000000-0006-0000-0300-000079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  <comment ref="J140" authorId="0" shapeId="0" xr:uid="{00000000-0006-0000-0300-00007A000000}">
      <text>
        <r>
          <rPr>
            <sz val="9"/>
            <color indexed="81"/>
            <rFont val="Tahoma"/>
            <family val="2"/>
            <charset val="238"/>
          </rPr>
          <t xml:space="preserve">pouzite pre vyhodnotenie - koef.zeny/muzi, pre vsetky behy - </t>
        </r>
        <r>
          <rPr>
            <b/>
            <sz val="9"/>
            <color indexed="81"/>
            <rFont val="Tahoma"/>
            <family val="2"/>
            <charset val="238"/>
          </rPr>
          <t>od 1.11.2016</t>
        </r>
      </text>
    </comment>
  </commentList>
</comments>
</file>

<file path=xl/sharedStrings.xml><?xml version="1.0" encoding="utf-8"?>
<sst xmlns="http://schemas.openxmlformats.org/spreadsheetml/2006/main" count="821" uniqueCount="322">
  <si>
    <t>Kamzík 1000+ november 2016 - finálne výsledky</t>
  </si>
  <si>
    <t>5,5 krát na Kamzík a späť, každý krát inak. 21,45 km, +1032 m</t>
  </si>
  <si>
    <t>https://connect.garmin.com/modern/activity/774864931</t>
  </si>
  <si>
    <t>Kamzík 1000+
201611</t>
  </si>
  <si>
    <t>priezvisko</t>
  </si>
  <si>
    <t>meno</t>
  </si>
  <si>
    <t>klub, mesto</t>
  </si>
  <si>
    <t>rok</t>
  </si>
  <si>
    <t>pohlavie</t>
  </si>
  <si>
    <t>kat.</t>
  </si>
  <si>
    <t>Číslo behu FKT/FKP</t>
  </si>
  <si>
    <t>datum</t>
  </si>
  <si>
    <t>km</t>
  </si>
  <si>
    <t>cas FKT</t>
  </si>
  <si>
    <t>čas + penalizácia FKT</t>
  </si>
  <si>
    <t>Poradie FKP</t>
  </si>
  <si>
    <t>Čas
koef-vek FKP</t>
  </si>
  <si>
    <t>Poradie bežca</t>
  </si>
  <si>
    <t>Priezvisko</t>
  </si>
  <si>
    <t>Najlepší výkon</t>
  </si>
  <si>
    <t>Poradie výkon</t>
  </si>
  <si>
    <t>Počet abs. behov</t>
  </si>
  <si>
    <t>Počet 
odbehn. km</t>
  </si>
  <si>
    <t>Počet tombol. lístkov</t>
  </si>
  <si>
    <t>Kamzík 1000+ v číslach (štatistiky a tombola)</t>
  </si>
  <si>
    <t>Paulen</t>
  </si>
  <si>
    <t>Andrej</t>
  </si>
  <si>
    <t>M</t>
  </si>
  <si>
    <t>Sut1611</t>
  </si>
  <si>
    <t>Počet bežcov spolu</t>
  </si>
  <si>
    <t>Piroščák</t>
  </si>
  <si>
    <t>Ján</t>
  </si>
  <si>
    <t>Kamzík 1000+</t>
  </si>
  <si>
    <t>M50</t>
  </si>
  <si>
    <t>Počet odbehnutých behov spolu</t>
  </si>
  <si>
    <t>Klčová</t>
  </si>
  <si>
    <t>Renata</t>
  </si>
  <si>
    <t>Družba Piešťany</t>
  </si>
  <si>
    <t>Z</t>
  </si>
  <si>
    <t>Z40</t>
  </si>
  <si>
    <t>Počet nabehaných km spolu</t>
  </si>
  <si>
    <t>Oceľ</t>
  </si>
  <si>
    <t>Súčet odb.času spolu</t>
  </si>
  <si>
    <t>Marek</t>
  </si>
  <si>
    <t>Dunajska Luzna</t>
  </si>
  <si>
    <t>Sitek</t>
  </si>
  <si>
    <t>Počet tomb. lístkov spolu</t>
  </si>
  <si>
    <t>Renáta</t>
  </si>
  <si>
    <t>Burzová</t>
  </si>
  <si>
    <t>Andrej Paulen</t>
  </si>
  <si>
    <t>Dušan</t>
  </si>
  <si>
    <t>Bratislava</t>
  </si>
  <si>
    <t>M60</t>
  </si>
  <si>
    <t>Jánoš</t>
  </si>
  <si>
    <t>Max.počet behov/bežec</t>
  </si>
  <si>
    <t>Pavol Jánoš &amp; Martin Černý</t>
  </si>
  <si>
    <t>Martina</t>
  </si>
  <si>
    <t>S.T.O.P.A.</t>
  </si>
  <si>
    <t>Moza</t>
  </si>
  <si>
    <t>Najlepší bežecký čas</t>
  </si>
  <si>
    <t>Pavol</t>
  </si>
  <si>
    <t>Puf a Muf v lese</t>
  </si>
  <si>
    <t>Rodáková</t>
  </si>
  <si>
    <t>Najv. počet tomb. lístkov</t>
  </si>
  <si>
    <t>Pavol Jánoš</t>
  </si>
  <si>
    <t>Ľuboslav</t>
  </si>
  <si>
    <t>AK Veterán Bratislava</t>
  </si>
  <si>
    <t>Šnirc</t>
  </si>
  <si>
    <t>Ivan</t>
  </si>
  <si>
    <t>Tombola:</t>
  </si>
  <si>
    <t>Mária</t>
  </si>
  <si>
    <t>Run For Fun</t>
  </si>
  <si>
    <t>Z50</t>
  </si>
  <si>
    <t>Chovanec</t>
  </si>
  <si>
    <t>náramok Garmin vívosmart HR + GPS</t>
  </si>
  <si>
    <t>Jánoš Pavol</t>
  </si>
  <si>
    <t>Lenčéš</t>
  </si>
  <si>
    <t>náramok Garmin vívosmart HR</t>
  </si>
  <si>
    <t>Klčová Renáta</t>
  </si>
  <si>
    <t>Kostka</t>
  </si>
  <si>
    <t>grafický list Milan Laluha</t>
  </si>
  <si>
    <t>Zelenák Peter</t>
  </si>
  <si>
    <t>Kamendy</t>
  </si>
  <si>
    <t>obraz Zuzany Kmeťovej</t>
  </si>
  <si>
    <t>Danihel Peter</t>
  </si>
  <si>
    <t>Korenek</t>
  </si>
  <si>
    <t>20% zľava na nákup v predajni Runshop</t>
  </si>
  <si>
    <t>Strelecký Mikuláš</t>
  </si>
  <si>
    <t>Jadroň</t>
  </si>
  <si>
    <t>Šnirc Ján</t>
  </si>
  <si>
    <t>Hrúz</t>
  </si>
  <si>
    <t>Kubátová Jolana</t>
  </si>
  <si>
    <t>Ivo</t>
  </si>
  <si>
    <t>Aj MY sme BEH :)</t>
  </si>
  <si>
    <t>Šujan</t>
  </si>
  <si>
    <t>uterák Kamzík 1000+</t>
  </si>
  <si>
    <t>Brosz Juraj</t>
  </si>
  <si>
    <t>Lukáš</t>
  </si>
  <si>
    <t>Nováčik</t>
  </si>
  <si>
    <t>Husár Palo</t>
  </si>
  <si>
    <t>Robert</t>
  </si>
  <si>
    <t>Carpathian Run &amp; Walking Team</t>
  </si>
  <si>
    <t>Žila</t>
  </si>
  <si>
    <t>náhradník tomboly</t>
  </si>
  <si>
    <t>Paulen Andrej</t>
  </si>
  <si>
    <t>Michal</t>
  </si>
  <si>
    <t>BEHAME.sk</t>
  </si>
  <si>
    <t>Husár</t>
  </si>
  <si>
    <t>Kmeť Matúš</t>
  </si>
  <si>
    <t>Puf a MuF v lese</t>
  </si>
  <si>
    <t>Jovevski</t>
  </si>
  <si>
    <t>Hrúz Ján</t>
  </si>
  <si>
    <t>Marian</t>
  </si>
  <si>
    <t>stefaniktrail.sk</t>
  </si>
  <si>
    <t>M40</t>
  </si>
  <si>
    <t>Černý</t>
  </si>
  <si>
    <t>Jan</t>
  </si>
  <si>
    <t>TJ Dynamo DK</t>
  </si>
  <si>
    <t>Lorinčík</t>
  </si>
  <si>
    <t>Paliga</t>
  </si>
  <si>
    <t>Sportdiag team</t>
  </si>
  <si>
    <t>Blonski</t>
  </si>
  <si>
    <t>Matej</t>
  </si>
  <si>
    <t>Kubátová</t>
  </si>
  <si>
    <t>Martin</t>
  </si>
  <si>
    <t>Varga</t>
  </si>
  <si>
    <t>Strelecký</t>
  </si>
  <si>
    <t>Palo</t>
  </si>
  <si>
    <t>Brosz</t>
  </si>
  <si>
    <t>Vašková</t>
  </si>
  <si>
    <t>Boris</t>
  </si>
  <si>
    <t>Hancková</t>
  </si>
  <si>
    <t>Run for Fun / Priatelia Behu Ležérneho</t>
  </si>
  <si>
    <t>Zelenák</t>
  </si>
  <si>
    <t>Ambiciozne hovada</t>
  </si>
  <si>
    <t>Miklian</t>
  </si>
  <si>
    <t>Márius</t>
  </si>
  <si>
    <t>Martinka</t>
  </si>
  <si>
    <t>Pácalová</t>
  </si>
  <si>
    <t>Daniel</t>
  </si>
  <si>
    <t>Sovič</t>
  </si>
  <si>
    <t>Jolana</t>
  </si>
  <si>
    <t>Fejdi</t>
  </si>
  <si>
    <t>Marián</t>
  </si>
  <si>
    <t>Malý Dunaj</t>
  </si>
  <si>
    <t>Juričko</t>
  </si>
  <si>
    <t>Mikuláš</t>
  </si>
  <si>
    <t>Jedličková</t>
  </si>
  <si>
    <t>Juraj</t>
  </si>
  <si>
    <t>Polák</t>
  </si>
  <si>
    <t>Konc</t>
  </si>
  <si>
    <t>Mariana</t>
  </si>
  <si>
    <t>Butora</t>
  </si>
  <si>
    <t>Pisár</t>
  </si>
  <si>
    <t>Juričkova</t>
  </si>
  <si>
    <t>Petržel</t>
  </si>
  <si>
    <t>Marťák</t>
  </si>
  <si>
    <t>Marta</t>
  </si>
  <si>
    <t>Nezávislosť Bratislava</t>
  </si>
  <si>
    <t>Sedliak</t>
  </si>
  <si>
    <t>Peter</t>
  </si>
  <si>
    <t>EMKO sportovy klub</t>
  </si>
  <si>
    <t>Malinka</t>
  </si>
  <si>
    <t>Run for Fun / Priatelia behu Ležérneho</t>
  </si>
  <si>
    <t>Danihel</t>
  </si>
  <si>
    <t>Kraslan</t>
  </si>
  <si>
    <t>Pobjecký</t>
  </si>
  <si>
    <t>Ľubomír</t>
  </si>
  <si>
    <t>Valentovič</t>
  </si>
  <si>
    <t>Jana</t>
  </si>
  <si>
    <t>Susedík</t>
  </si>
  <si>
    <t>Priatelia Behu Ležérneho</t>
  </si>
  <si>
    <t>Orošová</t>
  </si>
  <si>
    <t>Vladimir</t>
  </si>
  <si>
    <t>3NT</t>
  </si>
  <si>
    <t>Bertovič</t>
  </si>
  <si>
    <t>Liga Lanovka</t>
  </si>
  <si>
    <t>Jánoš Paľko</t>
  </si>
  <si>
    <t>Eva</t>
  </si>
  <si>
    <t>Kmeť Dalibor</t>
  </si>
  <si>
    <t>Milan</t>
  </si>
  <si>
    <t>Priatelia behu ležérneho</t>
  </si>
  <si>
    <t>Kmeťová</t>
  </si>
  <si>
    <t>Lubomir</t>
  </si>
  <si>
    <t>Run for Fun / Priatelia Bežcov Ležérnych</t>
  </si>
  <si>
    <t>Roman</t>
  </si>
  <si>
    <t>Vladimír</t>
  </si>
  <si>
    <t>Vlado</t>
  </si>
  <si>
    <t>Brigita</t>
  </si>
  <si>
    <t>Tv joj running team</t>
  </si>
  <si>
    <t>Viktor</t>
  </si>
  <si>
    <t>Kresťania v meste</t>
  </si>
  <si>
    <t>nemecký ovčiak</t>
  </si>
  <si>
    <t>Rex</t>
  </si>
  <si>
    <t>Speed4dogs</t>
  </si>
  <si>
    <t>J</t>
  </si>
  <si>
    <t>Beh Ležérny</t>
  </si>
  <si>
    <t>Anasoft</t>
  </si>
  <si>
    <t>Rastislav</t>
  </si>
  <si>
    <t>LASOSPORT</t>
  </si>
  <si>
    <t>Jakub</t>
  </si>
  <si>
    <t>Blažena</t>
  </si>
  <si>
    <t>Aj MY sme Beh</t>
  </si>
  <si>
    <t>Aj MY sme BEH</t>
  </si>
  <si>
    <t>Paľko</t>
  </si>
  <si>
    <t>Dalibor</t>
  </si>
  <si>
    <t>Matúš</t>
  </si>
  <si>
    <t>Zuzana</t>
  </si>
  <si>
    <t>(Multiple Items)</t>
  </si>
  <si>
    <t>Row Labels</t>
  </si>
  <si>
    <t>Počet behov</t>
  </si>
  <si>
    <t>Odbehaných hodín</t>
  </si>
  <si>
    <t>Nabehaných km</t>
  </si>
  <si>
    <t>Priemerný čas
na 1 beh</t>
  </si>
  <si>
    <t>Grand Total</t>
  </si>
  <si>
    <r>
      <t>Pravidlá (propozície)</t>
    </r>
    <r>
      <rPr>
        <sz val="12"/>
        <color theme="1"/>
        <rFont val="Calibri"/>
        <family val="2"/>
        <charset val="238"/>
        <scheme val="minor"/>
      </rPr>
      <t>:</t>
    </r>
  </si>
  <si>
    <t>https://1drv.ms/b/s!AuL-YJ5oDnRPgvdnHF1suOWgT_fuIg</t>
  </si>
  <si>
    <t>Výsledky na webe:</t>
  </si>
  <si>
    <t>05/2015</t>
  </si>
  <si>
    <t>https://onedrive.live.com/redir?resid=4F740E689E60FEE2!3368&amp;authkey=!ACEZuXMjQaGnnlA&amp;ithint=file%2cxlsx</t>
  </si>
  <si>
    <t>11/2015</t>
  </si>
  <si>
    <t>https://onedrive.live.com/redir?resid=4F740E689E60FEE2!38707&amp;authkey=!AD4V1jbTC-FRNRA&amp;ithint=file%2cxlsx</t>
  </si>
  <si>
    <t>05/2016</t>
  </si>
  <si>
    <t>https://onedrive.live.com/redir?resid=4F740E689E60FEE2!48128&amp;authkey=!AOCVq8RHA9Jz7CY&amp;ithint=file%2cxlsx</t>
  </si>
  <si>
    <t>11/2016</t>
  </si>
  <si>
    <t>https://1drv.ms/x/s!AuL-YJ5oDnRPgvkrb-yWkgG7VLRV3Q</t>
  </si>
  <si>
    <t>Aktuálny rok</t>
  </si>
  <si>
    <t>Kategórie</t>
  </si>
  <si>
    <t>Parametre pre vypocet bodov:</t>
  </si>
  <si>
    <t>ročník</t>
  </si>
  <si>
    <t>počet rokov</t>
  </si>
  <si>
    <t>od</t>
  </si>
  <si>
    <t>do</t>
  </si>
  <si>
    <t>minimalny pocet bodov za preteky</t>
  </si>
  <si>
    <t>J/Jky</t>
  </si>
  <si>
    <t>0-18</t>
  </si>
  <si>
    <t>standardny maximalny pocet bodov za preteky, majstrovstva Slovenska maju +10%</t>
  </si>
  <si>
    <t>M/Z</t>
  </si>
  <si>
    <t>19-39</t>
  </si>
  <si>
    <t>M40/Z40</t>
  </si>
  <si>
    <t>40-49</t>
  </si>
  <si>
    <t>M50/Z50</t>
  </si>
  <si>
    <t>50-59</t>
  </si>
  <si>
    <t>M60/Z60</t>
  </si>
  <si>
    <t>60-viac</t>
  </si>
  <si>
    <t>Traťové rekordy pretekov KP</t>
  </si>
  <si>
    <t>REKORD</t>
  </si>
  <si>
    <t>Uroveň 
elite 
muži  21</t>
  </si>
  <si>
    <t>Uroveň 
elite 
ženy 21</t>
  </si>
  <si>
    <t>Uroveň 
elite 
muži  42</t>
  </si>
  <si>
    <t>Uroveň 
elite 
ženy 42</t>
  </si>
  <si>
    <t>Kamzík 1000+ TR 1505</t>
  </si>
  <si>
    <t>Kamzík 1000+ 1505</t>
  </si>
  <si>
    <t>x</t>
  </si>
  <si>
    <t>Koeficenty vek WMA</t>
  </si>
  <si>
    <t>WMA (Svetova veteranska asociacia) určuje koeficienty pre každú atletickú disciplínu podľa veku, ktorými sa dosiahnutý výkon prepočítava.</t>
  </si>
  <si>
    <t>Cestné behy (WMA koeficienty pre rok 2010 z World Masters Athletics, http://www.world-masters-athletics.org/laws-a-rules/appendixes-and-tables/195-wma-2010-combined-events-age-grading-)</t>
  </si>
  <si>
    <t>OC</t>
  </si>
  <si>
    <t>15 km</t>
  </si>
  <si>
    <t>20 km</t>
  </si>
  <si>
    <t>pouzite tieto koef.</t>
  </si>
  <si>
    <t>25 km</t>
  </si>
  <si>
    <t>Maraton</t>
  </si>
  <si>
    <t>vek</t>
  </si>
  <si>
    <t>MUŽI</t>
  </si>
  <si>
    <t>ŽENY</t>
  </si>
  <si>
    <t>Majstrovstva Slovenska veteranov v atletike - pouzivaju koeficient prepoctu vykonov vs. vek “rocne koeficienty WMA” (WMA = Svetova veteranska asociacia)</t>
  </si>
  <si>
    <t>http://www.masterstrack.sk/sites/default/files/M_SR_veteránov_2013_Propozície.pdf</t>
  </si>
  <si>
    <t>“Poradie pretekárov v každej disciplíne (spolu pre všetky kategórie) sa stanoví podľa hodnoty prepočítaného výkonu podľa ročných koeficientov WMA.”</t>
  </si>
  <si>
    <t>http://www.masterstrack.sk/en/node/1531</t>
  </si>
  <si>
    <t>Info o “age factors” WMA:</t>
  </si>
  <si>
    <t>http://www.wcchallenge.org/age_grading.htm</t>
  </si>
  <si>
    <t>http://en.wikipedia.org/wiki/Masters_athletics</t>
  </si>
  <si>
    <t>http://www.world-masters-athletics.org/news/163-age-factors-qmodel-2010q</t>
  </si>
  <si>
    <t>Dalsie info:</t>
  </si>
  <si>
    <t>O koeficientoch WMA na drahe:</t>
  </si>
  <si>
    <t>http://www.atletika.cz/clenska-sekce/veterani/koeficienty/</t>
  </si>
  <si>
    <t>http://www.masterstrack.sk/en/node/9</t>
  </si>
  <si>
    <t>Marathon BB Tour robi aj lesne behy a behy mimo drahy (maju tam aj orientak, MTB, cross behy) a tiez to prepocitavaju cez WMA koeficienty:</t>
  </si>
  <si>
    <t>http://www.marathonbb.com/marathon-bb-tour-body-informacie.menu</t>
  </si>
  <si>
    <t>“4.Dosiahnuté časy na jednotlivých podujatiach budú pre potreby hodnotenia Marathon BB Tour prepočítavané pomocou koeficientov WMA age grading tables”</t>
  </si>
  <si>
    <t>“Kalkulacka” a koeficienty v Exceli (su tam aj behy na ceste):</t>
  </si>
  <si>
    <t>http://www.howardgrubb.co.uk/athletics/wmalookup06.html</t>
  </si>
  <si>
    <t>http://www.howardgrubb.co.uk/athletics/data/wavacalc10.xls</t>
  </si>
  <si>
    <t>Tabulky pre behy na ceste:</t>
  </si>
  <si>
    <t>http://home.roadrunner.com/~alanjones/MaleRoadStd2010.xls</t>
  </si>
  <si>
    <t>http://home.roadrunner.com/~alanjones/FemaleRoadStd2010.xls</t>
  </si>
  <si>
    <t>http://home.roadrunner.com/~alanjones/AgeGrade.html</t>
  </si>
  <si>
    <t>Dalsie linky:</t>
  </si>
  <si>
    <t>https://www.google.co.uk/search?hl=en&amp;q=age+factors+marathon+wma&amp;meta=&amp;rlz=</t>
  </si>
  <si>
    <t>a</t>
  </si>
  <si>
    <t>https://www.google.co.uk/search?hl=en&amp;q=age+factors+cross+wma&amp;meta=&amp;rlz=</t>
  </si>
  <si>
    <t>Men's Road Running Age Factors    WMA 2010* (World Masters Athletics, http://www.world-masters-athletics.org/laws-a-rules/appendixes-and-tables/195-wma-2010-combined-events-age-grading-)</t>
  </si>
  <si>
    <t>Age</t>
  </si>
  <si>
    <t>5 km</t>
  </si>
  <si>
    <t>6 km</t>
  </si>
  <si>
    <t>4 Mile</t>
  </si>
  <si>
    <t>8 km</t>
  </si>
  <si>
    <t>5 Mile</t>
  </si>
  <si>
    <t>10 km</t>
  </si>
  <si>
    <t>12 km</t>
  </si>
  <si>
    <t>10 Mile</t>
  </si>
  <si>
    <t>H. Mar</t>
  </si>
  <si>
    <t>30 km</t>
  </si>
  <si>
    <t>Marathon</t>
  </si>
  <si>
    <t>50 km</t>
  </si>
  <si>
    <t>50 Mile</t>
  </si>
  <si>
    <t>100 km</t>
  </si>
  <si>
    <t>150 km</t>
  </si>
  <si>
    <t>100 Mile</t>
  </si>
  <si>
    <t>200 km</t>
  </si>
  <si>
    <t>Distance</t>
  </si>
  <si>
    <t>OC sec</t>
  </si>
  <si>
    <t>* All Masters standards/factors are as approved by the WMA Vice President - Non Stadia, WMA President, and USATF  MLDR Committee</t>
  </si>
  <si>
    <t>Compiled by Alan Jones, 3717 Wildwood Drive, Endwell, NY 13760, 607-786-5866</t>
  </si>
  <si>
    <t>AlanLJones@stny.rr.com, http://home.roadrunner.com/~alanjones/AgeGrade.html</t>
  </si>
  <si>
    <t>World Masters Athletics, http://www.world-masters-athletics.org/laws-a-rules/appendixes-and-tables/195-wma-2010-combined-events-age-grading-</t>
  </si>
  <si>
    <t>With lots of help from Rex Harvey, WMA</t>
  </si>
  <si>
    <t>Validate January 2010 with new data from Marian and Don Lein</t>
  </si>
  <si>
    <t>Female Road Running Age Factors    WMA 2010* (World Masters Athletics, http://www.world-masters-athletics.org/laws-a-rules/appendixes-and-tables/195-wma-2010-combined-events-age-grading-)</t>
  </si>
  <si>
    <t>5 MIle</t>
  </si>
  <si>
    <t>Updated January 2010 with new data from Marian and Don 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</si>
</sst>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:ss;@"/>
    <numFmt numFmtId="166" formatCode="[h]:mm:ss;@"/>
    <numFmt numFmtId="167" formatCode="0.0000"/>
    <numFmt numFmtId="168" formatCode="hh:mm:ss"/>
  </numFmts>
  <fonts count="82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u/>
      <sz val="8"/>
      <color theme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8"/>
      <color theme="1"/>
      <name val="Calibri"/>
      <family val="2"/>
      <charset val="238"/>
    </font>
    <font>
      <b/>
      <sz val="14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1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b/>
      <strike/>
      <sz val="12"/>
      <name val="Arial"/>
      <family val="2"/>
      <charset val="238"/>
    </font>
    <font>
      <sz val="7"/>
      <color theme="2" tint="-0.749992370372631"/>
      <name val="Calibri"/>
      <family val="2"/>
      <charset val="238"/>
    </font>
    <font>
      <sz val="7"/>
      <name val="Calibri"/>
      <family val="2"/>
      <charset val="238"/>
    </font>
    <font>
      <b/>
      <sz val="8"/>
      <color theme="0" tint="-0.34998626667073579"/>
      <name val="Calibri"/>
      <family val="2"/>
      <charset val="238"/>
    </font>
    <font>
      <sz val="10"/>
      <color rgb="FF000000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b/>
      <u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7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5" fillId="0" borderId="0"/>
    <xf numFmtId="0" fontId="21" fillId="0" borderId="0"/>
    <xf numFmtId="0" fontId="23" fillId="0" borderId="0"/>
    <xf numFmtId="0" fontId="30" fillId="0" borderId="0"/>
    <xf numFmtId="0" fontId="17" fillId="0" borderId="0"/>
    <xf numFmtId="0" fontId="16" fillId="0" borderId="0"/>
    <xf numFmtId="0" fontId="32" fillId="0" borderId="0"/>
    <xf numFmtId="0" fontId="15" fillId="0" borderId="0"/>
    <xf numFmtId="0" fontId="36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8" fillId="0" borderId="0"/>
    <xf numFmtId="0" fontId="10" fillId="0" borderId="0"/>
    <xf numFmtId="0" fontId="5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1" fillId="0" borderId="0"/>
    <xf numFmtId="0" fontId="5" fillId="0" borderId="0"/>
    <xf numFmtId="0" fontId="30" fillId="0" borderId="0"/>
    <xf numFmtId="0" fontId="4" fillId="0" borderId="0"/>
    <xf numFmtId="0" fontId="3" fillId="0" borderId="0"/>
    <xf numFmtId="0" fontId="2" fillId="0" borderId="0"/>
    <xf numFmtId="0" fontId="70" fillId="0" borderId="0"/>
    <xf numFmtId="0" fontId="73" fillId="0" borderId="0"/>
    <xf numFmtId="0" fontId="79" fillId="0" borderId="0"/>
    <xf numFmtId="0" fontId="80" fillId="0" borderId="0"/>
  </cellStyleXfs>
  <cellXfs count="152">
    <xf numFmtId="0" fontId="0" fillId="0" borderId="0" xfId="0"/>
    <xf numFmtId="0" fontId="0" fillId="0" borderId="0" xfId="0" applyAlignment="1">
      <alignment vertical="center"/>
    </xf>
    <xf numFmtId="0" fontId="19" fillId="0" borderId="1" xfId="0" applyFont="1" applyFill="1" applyBorder="1"/>
    <xf numFmtId="1" fontId="19" fillId="0" borderId="1" xfId="0" applyNumberFormat="1" applyFont="1" applyFill="1" applyBorder="1" applyAlignment="1">
      <alignment horizontal="right"/>
    </xf>
    <xf numFmtId="165" fontId="19" fillId="0" borderId="1" xfId="0" applyNumberFormat="1" applyFont="1" applyFill="1" applyBorder="1"/>
    <xf numFmtId="165" fontId="19" fillId="0" borderId="2" xfId="0" applyNumberFormat="1" applyFont="1" applyFill="1" applyBorder="1"/>
    <xf numFmtId="0" fontId="20" fillId="0" borderId="1" xfId="0" applyFont="1" applyBorder="1" applyAlignment="1">
      <alignment wrapText="1"/>
    </xf>
    <xf numFmtId="1" fontId="20" fillId="0" borderId="1" xfId="0" applyNumberFormat="1" applyFont="1" applyBorder="1" applyAlignment="1">
      <alignment horizontal="right" wrapText="1"/>
    </xf>
    <xf numFmtId="0" fontId="19" fillId="0" borderId="1" xfId="0" applyFont="1" applyBorder="1"/>
    <xf numFmtId="165" fontId="19" fillId="2" borderId="1" xfId="0" applyNumberFormat="1" applyFont="1" applyFill="1" applyBorder="1"/>
    <xf numFmtId="1" fontId="19" fillId="2" borderId="1" xfId="0" applyNumberFormat="1" applyFont="1" applyFill="1" applyBorder="1"/>
    <xf numFmtId="1" fontId="19" fillId="0" borderId="1" xfId="0" applyNumberFormat="1" applyFont="1" applyBorder="1" applyAlignment="1">
      <alignment horizontal="right"/>
    </xf>
    <xf numFmtId="0" fontId="18" fillId="0" borderId="0" xfId="0" applyFont="1"/>
    <xf numFmtId="0" fontId="19" fillId="0" borderId="1" xfId="0" applyFont="1" applyFill="1" applyBorder="1" applyAlignment="1"/>
    <xf numFmtId="0" fontId="19" fillId="0" borderId="1" xfId="0" applyFont="1" applyBorder="1" applyAlignment="1"/>
    <xf numFmtId="0" fontId="18" fillId="0" borderId="0" xfId="0" applyFont="1" applyAlignment="1">
      <alignment horizontal="right"/>
    </xf>
    <xf numFmtId="0" fontId="29" fillId="0" borderId="0" xfId="0" applyFont="1"/>
    <xf numFmtId="0" fontId="0" fillId="0" borderId="0" xfId="0" applyAlignment="1">
      <alignment horizontal="right" vertical="center"/>
    </xf>
    <xf numFmtId="0" fontId="35" fillId="0" borderId="1" xfId="0" applyFont="1" applyBorder="1" applyAlignment="1"/>
    <xf numFmtId="0" fontId="36" fillId="0" borderId="0" xfId="11" applyNumberFormat="1" applyFont="1" applyAlignment="1"/>
    <xf numFmtId="0" fontId="21" fillId="5" borderId="7" xfId="11" applyNumberFormat="1" applyFont="1" applyFill="1" applyBorder="1" applyAlignment="1">
      <alignment horizontal="center"/>
    </xf>
    <xf numFmtId="0" fontId="21" fillId="5" borderId="8" xfId="11" applyNumberFormat="1" applyFont="1" applyFill="1" applyBorder="1" applyAlignment="1">
      <alignment horizontal="center"/>
    </xf>
    <xf numFmtId="0" fontId="37" fillId="0" borderId="9" xfId="11" applyNumberFormat="1" applyFont="1" applyBorder="1" applyAlignment="1"/>
    <xf numFmtId="0" fontId="37" fillId="0" borderId="0" xfId="11" applyNumberFormat="1" applyFont="1" applyAlignment="1"/>
    <xf numFmtId="0" fontId="21" fillId="5" borderId="7" xfId="11" applyNumberFormat="1" applyFont="1" applyFill="1" applyBorder="1" applyAlignment="1">
      <alignment horizontal="left"/>
    </xf>
    <xf numFmtId="167" fontId="21" fillId="5" borderId="8" xfId="11" applyNumberFormat="1" applyFont="1" applyFill="1" applyBorder="1" applyAlignment="1">
      <alignment horizontal="center"/>
    </xf>
    <xf numFmtId="0" fontId="21" fillId="0" borderId="10" xfId="11" applyNumberFormat="1" applyFont="1" applyBorder="1" applyAlignment="1"/>
    <xf numFmtId="1" fontId="21" fillId="0" borderId="11" xfId="11" applyNumberFormat="1" applyFont="1" applyBorder="1" applyAlignment="1">
      <alignment horizontal="center"/>
    </xf>
    <xf numFmtId="21" fontId="21" fillId="0" borderId="11" xfId="11" applyNumberFormat="1" applyFont="1" applyBorder="1" applyAlignment="1">
      <alignment horizontal="center"/>
    </xf>
    <xf numFmtId="168" fontId="21" fillId="0" borderId="11" xfId="11" applyNumberFormat="1" applyFont="1" applyBorder="1" applyAlignment="1">
      <alignment horizontal="center"/>
    </xf>
    <xf numFmtId="0" fontId="21" fillId="6" borderId="7" xfId="11" applyNumberFormat="1" applyFont="1" applyFill="1" applyBorder="1" applyAlignment="1">
      <alignment horizontal="center"/>
    </xf>
    <xf numFmtId="167" fontId="21" fillId="6" borderId="8" xfId="11" applyNumberFormat="1" applyFont="1" applyFill="1" applyBorder="1" applyAlignment="1">
      <alignment horizontal="center"/>
    </xf>
    <xf numFmtId="167" fontId="21" fillId="0" borderId="11" xfId="11" applyNumberFormat="1" applyFont="1" applyBorder="1" applyAlignment="1">
      <alignment horizontal="center"/>
    </xf>
    <xf numFmtId="167" fontId="21" fillId="5" borderId="11" xfId="11" applyNumberFormat="1" applyFont="1" applyFill="1" applyBorder="1" applyAlignment="1">
      <alignment horizontal="center"/>
    </xf>
    <xf numFmtId="0" fontId="21" fillId="6" borderId="10" xfId="11" applyNumberFormat="1" applyFont="1" applyFill="1" applyBorder="1" applyAlignment="1">
      <alignment horizontal="center"/>
    </xf>
    <xf numFmtId="167" fontId="21" fillId="6" borderId="11" xfId="11" applyNumberFormat="1" applyFont="1" applyFill="1" applyBorder="1" applyAlignment="1">
      <alignment horizontal="center"/>
    </xf>
    <xf numFmtId="0" fontId="33" fillId="0" borderId="12" xfId="11" applyNumberFormat="1" applyFont="1" applyFill="1" applyBorder="1" applyAlignment="1"/>
    <xf numFmtId="0" fontId="36" fillId="0" borderId="12" xfId="11" applyNumberFormat="1" applyFont="1" applyFill="1" applyBorder="1" applyAlignment="1"/>
    <xf numFmtId="0" fontId="36" fillId="0" borderId="12" xfId="11" applyNumberFormat="1" applyFont="1" applyBorder="1"/>
    <xf numFmtId="0" fontId="33" fillId="0" borderId="0" xfId="11" applyNumberFormat="1" applyFont="1" applyFill="1" applyAlignment="1"/>
    <xf numFmtId="0" fontId="36" fillId="0" borderId="0" xfId="11" applyNumberFormat="1" applyFont="1" applyFill="1" applyAlignment="1"/>
    <xf numFmtId="0" fontId="36" fillId="0" borderId="0" xfId="11"/>
    <xf numFmtId="0" fontId="22" fillId="0" borderId="0" xfId="1" applyAlignment="1" applyProtection="1"/>
    <xf numFmtId="0" fontId="21" fillId="6" borderId="11" xfId="11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34" fillId="0" borderId="0" xfId="0" applyFont="1"/>
    <xf numFmtId="0" fontId="39" fillId="0" borderId="0" xfId="0" applyFont="1"/>
    <xf numFmtId="21" fontId="0" fillId="0" borderId="0" xfId="0" applyNumberFormat="1"/>
    <xf numFmtId="0" fontId="27" fillId="0" borderId="0" xfId="0" applyFont="1"/>
    <xf numFmtId="0" fontId="41" fillId="0" borderId="0" xfId="0" applyFont="1"/>
    <xf numFmtId="0" fontId="28" fillId="0" borderId="0" xfId="0" applyFont="1"/>
    <xf numFmtId="164" fontId="0" fillId="0" borderId="0" xfId="0" applyNumberFormat="1"/>
    <xf numFmtId="21" fontId="43" fillId="0" borderId="0" xfId="11" applyNumberFormat="1" applyFont="1" applyBorder="1" applyAlignment="1">
      <alignment horizontal="center"/>
    </xf>
    <xf numFmtId="0" fontId="44" fillId="0" borderId="0" xfId="0" applyFont="1" applyBorder="1"/>
    <xf numFmtId="0" fontId="42" fillId="0" borderId="0" xfId="0" applyFont="1" applyBorder="1"/>
    <xf numFmtId="0" fontId="29" fillId="0" borderId="0" xfId="0" applyFont="1" applyAlignment="1">
      <alignment horizontal="right" vertical="center"/>
    </xf>
    <xf numFmtId="164" fontId="18" fillId="0" borderId="0" xfId="0" applyNumberFormat="1" applyFont="1"/>
    <xf numFmtId="0" fontId="49" fillId="0" borderId="0" xfId="0" applyFont="1" applyAlignment="1"/>
    <xf numFmtId="0" fontId="40" fillId="0" borderId="0" xfId="0" applyFont="1" applyAlignment="1"/>
    <xf numFmtId="164" fontId="0" fillId="0" borderId="0" xfId="0" applyNumberFormat="1" applyFont="1"/>
    <xf numFmtId="0" fontId="29" fillId="0" borderId="1" xfId="0" applyFont="1" applyFill="1" applyBorder="1"/>
    <xf numFmtId="0" fontId="50" fillId="0" borderId="0" xfId="0" applyFont="1"/>
    <xf numFmtId="0" fontId="38" fillId="0" borderId="7" xfId="11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52" fillId="3" borderId="0" xfId="0" applyFont="1" applyFill="1" applyAlignment="1">
      <alignment vertical="center"/>
    </xf>
    <xf numFmtId="0" fontId="53" fillId="0" borderId="0" xfId="0" applyFont="1"/>
    <xf numFmtId="0" fontId="35" fillId="0" borderId="0" xfId="0" applyFont="1"/>
    <xf numFmtId="1" fontId="54" fillId="4" borderId="1" xfId="1" applyNumberFormat="1" applyFont="1" applyFill="1" applyBorder="1" applyAlignment="1" applyProtection="1">
      <alignment horizontal="center"/>
    </xf>
    <xf numFmtId="0" fontId="55" fillId="0" borderId="0" xfId="0" applyFont="1"/>
    <xf numFmtId="0" fontId="28" fillId="0" borderId="0" xfId="0" applyFont="1" applyAlignment="1">
      <alignment horizontal="right" vertical="center"/>
    </xf>
    <xf numFmtId="0" fontId="56" fillId="0" borderId="1" xfId="0" applyFont="1" applyFill="1" applyBorder="1"/>
    <xf numFmtId="0" fontId="57" fillId="0" borderId="1" xfId="0" applyFont="1" applyFill="1" applyBorder="1"/>
    <xf numFmtId="0" fontId="58" fillId="0" borderId="1" xfId="0" applyFont="1" applyBorder="1" applyAlignment="1">
      <alignment wrapText="1"/>
    </xf>
    <xf numFmtId="0" fontId="58" fillId="0" borderId="1" xfId="0" applyFont="1" applyBorder="1" applyAlignment="1"/>
    <xf numFmtId="1" fontId="58" fillId="0" borderId="1" xfId="0" applyNumberFormat="1" applyFont="1" applyBorder="1" applyAlignment="1">
      <alignment horizontal="left" wrapText="1"/>
    </xf>
    <xf numFmtId="165" fontId="58" fillId="2" borderId="1" xfId="0" applyNumberFormat="1" applyFont="1" applyFill="1" applyBorder="1" applyAlignment="1">
      <alignment horizontal="center" vertical="center" wrapText="1"/>
    </xf>
    <xf numFmtId="1" fontId="59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/>
    <xf numFmtId="1" fontId="61" fillId="4" borderId="1" xfId="0" applyNumberFormat="1" applyFont="1" applyFill="1" applyBorder="1" applyAlignment="1">
      <alignment horizontal="center"/>
    </xf>
    <xf numFmtId="14" fontId="61" fillId="4" borderId="1" xfId="0" applyNumberFormat="1" applyFont="1" applyFill="1" applyBorder="1"/>
    <xf numFmtId="165" fontId="59" fillId="4" borderId="1" xfId="0" applyNumberFormat="1" applyFont="1" applyFill="1" applyBorder="1"/>
    <xf numFmtId="0" fontId="60" fillId="0" borderId="1" xfId="0" applyFont="1" applyFill="1" applyBorder="1" applyAlignment="1"/>
    <xf numFmtId="1" fontId="60" fillId="0" borderId="1" xfId="0" applyNumberFormat="1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7" borderId="13" xfId="0" applyFont="1" applyFill="1" applyBorder="1" applyAlignment="1">
      <alignment horizontal="right" wrapText="1"/>
    </xf>
    <xf numFmtId="0" fontId="0" fillId="0" borderId="0" xfId="0" applyNumberFormat="1"/>
    <xf numFmtId="0" fontId="22" fillId="0" borderId="1" xfId="1" applyFill="1" applyBorder="1" applyAlignment="1" applyProtection="1"/>
    <xf numFmtId="0" fontId="20" fillId="0" borderId="1" xfId="0" applyFont="1" applyBorder="1" applyAlignment="1">
      <alignment horizontal="right"/>
    </xf>
    <xf numFmtId="0" fontId="20" fillId="0" borderId="1" xfId="0" applyFont="1" applyBorder="1"/>
    <xf numFmtId="0" fontId="18" fillId="0" borderId="1" xfId="0" applyFont="1" applyBorder="1" applyAlignment="1">
      <alignment horizontal="center"/>
    </xf>
    <xf numFmtId="0" fontId="0" fillId="0" borderId="1" xfId="0" applyNumberFormat="1" applyBorder="1"/>
    <xf numFmtId="2" fontId="0" fillId="0" borderId="1" xfId="0" applyNumberFormat="1" applyBorder="1"/>
    <xf numFmtId="0" fontId="18" fillId="0" borderId="1" xfId="0" applyFont="1" applyBorder="1" applyAlignment="1">
      <alignment horizontal="right"/>
    </xf>
    <xf numFmtId="0" fontId="18" fillId="0" borderId="1" xfId="0" applyFont="1" applyBorder="1"/>
    <xf numFmtId="2" fontId="18" fillId="0" borderId="1" xfId="0" applyNumberFormat="1" applyFont="1" applyBorder="1"/>
    <xf numFmtId="165" fontId="20" fillId="0" borderId="1" xfId="0" applyNumberFormat="1" applyFont="1" applyBorder="1"/>
    <xf numFmtId="1" fontId="18" fillId="0" borderId="1" xfId="0" applyNumberFormat="1" applyFont="1" applyBorder="1"/>
    <xf numFmtId="166" fontId="20" fillId="0" borderId="1" xfId="0" applyNumberFormat="1" applyFont="1" applyBorder="1"/>
    <xf numFmtId="166" fontId="0" fillId="0" borderId="0" xfId="0" applyNumberFormat="1"/>
    <xf numFmtId="0" fontId="0" fillId="0" borderId="0" xfId="0" applyAlignment="1">
      <alignment horizontal="right" wrapText="1"/>
    </xf>
    <xf numFmtId="0" fontId="66" fillId="0" borderId="0" xfId="11" applyNumberFormat="1" applyFont="1" applyFill="1" applyAlignment="1"/>
    <xf numFmtId="165" fontId="67" fillId="4" borderId="1" xfId="0" applyNumberFormat="1" applyFont="1" applyFill="1" applyBorder="1"/>
    <xf numFmtId="165" fontId="68" fillId="0" borderId="1" xfId="0" applyNumberFormat="1" applyFont="1" applyFill="1" applyBorder="1"/>
    <xf numFmtId="165" fontId="68" fillId="0" borderId="2" xfId="0" applyNumberFormat="1" applyFont="1" applyFill="1" applyBorder="1"/>
    <xf numFmtId="165" fontId="69" fillId="2" borderId="1" xfId="0" applyNumberFormat="1" applyFont="1" applyFill="1" applyBorder="1" applyAlignment="1">
      <alignment horizontal="right" vertical="center" wrapText="1"/>
    </xf>
    <xf numFmtId="2" fontId="62" fillId="2" borderId="1" xfId="1" applyNumberFormat="1" applyFont="1" applyFill="1" applyBorder="1" applyAlignment="1" applyProtection="1"/>
    <xf numFmtId="14" fontId="0" fillId="0" borderId="0" xfId="0" applyNumberFormat="1" applyAlignment="1">
      <alignment horizontal="left"/>
    </xf>
    <xf numFmtId="2" fontId="0" fillId="0" borderId="0" xfId="0" applyNumberFormat="1"/>
    <xf numFmtId="166" fontId="35" fillId="7" borderId="14" xfId="0" applyNumberFormat="1" applyFont="1" applyFill="1" applyBorder="1"/>
    <xf numFmtId="0" fontId="35" fillId="7" borderId="1" xfId="0" applyFont="1" applyFill="1" applyBorder="1" applyAlignment="1">
      <alignment horizontal="center" wrapText="1"/>
    </xf>
    <xf numFmtId="0" fontId="35" fillId="7" borderId="1" xfId="0" applyFont="1" applyFill="1" applyBorder="1" applyAlignment="1">
      <alignment horizontal="right" wrapText="1"/>
    </xf>
    <xf numFmtId="0" fontId="18" fillId="0" borderId="1" xfId="0" applyFont="1" applyBorder="1" applyAlignment="1">
      <alignment horizontal="left"/>
    </xf>
    <xf numFmtId="166" fontId="18" fillId="0" borderId="1" xfId="0" applyNumberFormat="1" applyFont="1" applyBorder="1"/>
    <xf numFmtId="0" fontId="39" fillId="0" borderId="1" xfId="0" applyNumberFormat="1" applyFont="1" applyBorder="1"/>
    <xf numFmtId="1" fontId="0" fillId="0" borderId="1" xfId="0" applyNumberFormat="1" applyBorder="1"/>
    <xf numFmtId="166" fontId="35" fillId="7" borderId="1" xfId="0" applyNumberFormat="1" applyFont="1" applyFill="1" applyBorder="1"/>
    <xf numFmtId="0" fontId="35" fillId="7" borderId="1" xfId="0" applyFont="1" applyFill="1" applyBorder="1" applyAlignment="1">
      <alignment horizontal="right"/>
    </xf>
    <xf numFmtId="2" fontId="35" fillId="7" borderId="1" xfId="0" applyNumberFormat="1" applyFont="1" applyFill="1" applyBorder="1" applyAlignment="1">
      <alignment horizontal="right"/>
    </xf>
    <xf numFmtId="1" fontId="35" fillId="7" borderId="1" xfId="0" applyNumberFormat="1" applyFont="1" applyFill="1" applyBorder="1" applyAlignment="1">
      <alignment horizontal="right"/>
    </xf>
    <xf numFmtId="0" fontId="60" fillId="0" borderId="2" xfId="0" applyFont="1" applyFill="1" applyBorder="1"/>
    <xf numFmtId="2" fontId="62" fillId="4" borderId="1" xfId="1" applyNumberFormat="1" applyFont="1" applyFill="1" applyBorder="1" applyAlignment="1" applyProtection="1"/>
    <xf numFmtId="0" fontId="72" fillId="0" borderId="0" xfId="0" applyFont="1" applyAlignment="1">
      <alignment horizontal="right" wrapText="1"/>
    </xf>
    <xf numFmtId="0" fontId="71" fillId="0" borderId="0" xfId="0" applyFont="1" applyAlignment="1">
      <alignment horizontal="right"/>
    </xf>
    <xf numFmtId="0" fontId="60" fillId="0" borderId="2" xfId="0" applyFont="1" applyFill="1" applyBorder="1" applyAlignment="1"/>
    <xf numFmtId="1" fontId="60" fillId="0" borderId="2" xfId="0" applyNumberFormat="1" applyFont="1" applyFill="1" applyBorder="1" applyAlignment="1">
      <alignment horizontal="right"/>
    </xf>
    <xf numFmtId="1" fontId="61" fillId="4" borderId="2" xfId="0" applyNumberFormat="1" applyFont="1" applyFill="1" applyBorder="1" applyAlignment="1">
      <alignment horizontal="center"/>
    </xf>
    <xf numFmtId="14" fontId="61" fillId="4" borderId="2" xfId="0" applyNumberFormat="1" applyFont="1" applyFill="1" applyBorder="1"/>
    <xf numFmtId="2" fontId="62" fillId="4" borderId="2" xfId="1" applyNumberFormat="1" applyFont="1" applyFill="1" applyBorder="1" applyAlignment="1" applyProtection="1"/>
    <xf numFmtId="165" fontId="67" fillId="4" borderId="2" xfId="0" applyNumberFormat="1" applyFont="1" applyFill="1" applyBorder="1"/>
    <xf numFmtId="165" fontId="59" fillId="4" borderId="2" xfId="0" applyNumberFormat="1" applyFont="1" applyFill="1" applyBorder="1"/>
    <xf numFmtId="1" fontId="20" fillId="0" borderId="1" xfId="0" applyNumberFormat="1" applyFont="1" applyFill="1" applyBorder="1"/>
    <xf numFmtId="0" fontId="20" fillId="0" borderId="1" xfId="0" applyFont="1" applyFill="1" applyBorder="1" applyAlignment="1">
      <alignment horizontal="left" indent="1"/>
    </xf>
    <xf numFmtId="0" fontId="35" fillId="7" borderId="1" xfId="0" applyFont="1" applyFill="1" applyBorder="1" applyAlignment="1">
      <alignment horizontal="left" wrapText="1"/>
    </xf>
    <xf numFmtId="0" fontId="52" fillId="7" borderId="1" xfId="0" applyFont="1" applyFill="1" applyBorder="1"/>
    <xf numFmtId="0" fontId="63" fillId="3" borderId="0" xfId="0" applyFont="1" applyFill="1" applyAlignment="1">
      <alignment vertical="center"/>
    </xf>
    <xf numFmtId="0" fontId="75" fillId="0" borderId="0" xfId="1" applyFont="1" applyAlignment="1" applyProtection="1"/>
    <xf numFmtId="0" fontId="76" fillId="0" borderId="0" xfId="0" applyFont="1"/>
    <xf numFmtId="0" fontId="44" fillId="0" borderId="0" xfId="0" applyFont="1"/>
    <xf numFmtId="0" fontId="77" fillId="0" borderId="0" xfId="0" applyFont="1"/>
    <xf numFmtId="0" fontId="44" fillId="0" borderId="0" xfId="0" quotePrefix="1" applyFont="1"/>
    <xf numFmtId="0" fontId="78" fillId="0" borderId="0" xfId="1" applyFont="1" applyAlignment="1" applyProtection="1"/>
    <xf numFmtId="0" fontId="1" fillId="0" borderId="0" xfId="0" applyFont="1" applyBorder="1"/>
    <xf numFmtId="0" fontId="18" fillId="0" borderId="1" xfId="0" applyFont="1" applyFill="1" applyBorder="1" applyAlignment="1">
      <alignment horizontal="right"/>
    </xf>
    <xf numFmtId="0" fontId="81" fillId="0" borderId="1" xfId="0" applyFont="1" applyBorder="1"/>
    <xf numFmtId="0" fontId="20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5" fontId="64" fillId="2" borderId="5" xfId="0" applyNumberFormat="1" applyFont="1" applyFill="1" applyBorder="1" applyAlignment="1">
      <alignment horizontal="center" vertical="center" wrapText="1"/>
    </xf>
    <xf numFmtId="165" fontId="64" fillId="2" borderId="6" xfId="0" applyNumberFormat="1" applyFont="1" applyFill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21" fontId="1" fillId="0" borderId="0" xfId="11" applyNumberFormat="1" applyFont="1" applyBorder="1" applyAlignment="1">
      <alignment horizontal="center"/>
    </xf>
  </cellXfs>
  <cellStyles count="37">
    <cellStyle name="Hyperlink" xfId="1" builtinId="8"/>
    <cellStyle name="Hyperlink 2" xfId="17" xr:uid="{00000000-0005-0000-0000-000001000000}"/>
    <cellStyle name="Normal" xfId="0" builtinId="0"/>
    <cellStyle name="Normal 10" xfId="12" xr:uid="{00000000-0005-0000-0000-000003000000}"/>
    <cellStyle name="Normal 11" xfId="13" xr:uid="{00000000-0005-0000-0000-000004000000}"/>
    <cellStyle name="Normal 12" xfId="14" xr:uid="{00000000-0005-0000-0000-000005000000}"/>
    <cellStyle name="Normal 13" xfId="15" xr:uid="{00000000-0005-0000-0000-000006000000}"/>
    <cellStyle name="Normal 14" xfId="16" xr:uid="{00000000-0005-0000-0000-000007000000}"/>
    <cellStyle name="Normal 15" xfId="18" xr:uid="{00000000-0005-0000-0000-000008000000}"/>
    <cellStyle name="Normal 15 2" xfId="29" xr:uid="{00000000-0005-0000-0000-000009000000}"/>
    <cellStyle name="Normal 16" xfId="19" xr:uid="{00000000-0005-0000-0000-00000A000000}"/>
    <cellStyle name="Normal 16 2" xfId="27" xr:uid="{00000000-0005-0000-0000-00000B000000}"/>
    <cellStyle name="Normal 17" xfId="20" xr:uid="{00000000-0005-0000-0000-00000C000000}"/>
    <cellStyle name="Normal 18" xfId="21" xr:uid="{00000000-0005-0000-0000-00000D000000}"/>
    <cellStyle name="Normal 19" xfId="22" xr:uid="{00000000-0005-0000-0000-00000E000000}"/>
    <cellStyle name="Normal 2" xfId="2" xr:uid="{00000000-0005-0000-0000-00000F000000}"/>
    <cellStyle name="Normal 20" xfId="23" xr:uid="{00000000-0005-0000-0000-000010000000}"/>
    <cellStyle name="Normal 21" xfId="24" xr:uid="{00000000-0005-0000-0000-000011000000}"/>
    <cellStyle name="Normal 22" xfId="25" xr:uid="{00000000-0005-0000-0000-000012000000}"/>
    <cellStyle name="Normal 22 2" xfId="26" xr:uid="{00000000-0005-0000-0000-000013000000}"/>
    <cellStyle name="Normal 23" xfId="30" xr:uid="{00000000-0005-0000-0000-000014000000}"/>
    <cellStyle name="Normal 23 2" xfId="31" xr:uid="{00000000-0005-0000-0000-000015000000}"/>
    <cellStyle name="Normal 23 2 2" xfId="32" xr:uid="{00000000-0005-0000-0000-000016000000}"/>
    <cellStyle name="Normal 24" xfId="33" xr:uid="{00000000-0005-0000-0000-000017000000}"/>
    <cellStyle name="Normal 25" xfId="34" xr:uid="{00000000-0005-0000-0000-000018000000}"/>
    <cellStyle name="Normal 26" xfId="35" xr:uid="{00000000-0005-0000-0000-000019000000}"/>
    <cellStyle name="Normal 27" xfId="36" xr:uid="{00000000-0005-0000-0000-00001A000000}"/>
    <cellStyle name="Normal 3" xfId="3" xr:uid="{00000000-0005-0000-0000-00001B000000}"/>
    <cellStyle name="Normal 4" xfId="6" xr:uid="{00000000-0005-0000-0000-00001C000000}"/>
    <cellStyle name="Normal 5" xfId="7" xr:uid="{00000000-0005-0000-0000-00001D000000}"/>
    <cellStyle name="Normal 6" xfId="8" xr:uid="{00000000-0005-0000-0000-00001E000000}"/>
    <cellStyle name="Normal 7" xfId="9" xr:uid="{00000000-0005-0000-0000-00001F000000}"/>
    <cellStyle name="Normal 8" xfId="10" xr:uid="{00000000-0005-0000-0000-000020000000}"/>
    <cellStyle name="Normal 8 2" xfId="28" xr:uid="{00000000-0005-0000-0000-000021000000}"/>
    <cellStyle name="Normal 9" xfId="11" xr:uid="{00000000-0005-0000-0000-000022000000}"/>
    <cellStyle name="normálne 2" xfId="4" xr:uid="{00000000-0005-0000-0000-000023000000}"/>
    <cellStyle name="normálne_Hárok1" xfId="5" xr:uid="{00000000-0005-0000-0000-000024000000}"/>
  </cellStyles>
  <dxfs count="5">
    <dxf>
      <alignment wrapText="1" readingOrder="0"/>
    </dxf>
    <dxf>
      <alignment horizontal="right" readingOrder="0"/>
    </dxf>
    <dxf>
      <numFmt numFmtId="166" formatCode="[h]:mm:ss;@"/>
    </dxf>
    <dxf>
      <alignment horizontal="right" readingOrder="0"/>
    </dxf>
    <dxf>
      <alignment wrapText="1" readingOrder="0"/>
    </dxf>
  </dxfs>
  <tableStyles count="0" defaultTableStyle="TableStyleMedium9" defaultPivotStyle="PivotStyleLight16"/>
  <colors>
    <mruColors>
      <color rgb="FFFF9900"/>
      <color rgb="FF00FF00"/>
      <color rgb="FF669900"/>
      <color rgb="FFFF3399"/>
      <color rgb="FF777777"/>
      <color rgb="FF969696"/>
      <color rgb="FFFF66FF"/>
      <color rgb="FFFF33CC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82187446898099E-2"/>
          <c:y val="2.1276625216956474E-2"/>
          <c:w val="0.97973512003674224"/>
          <c:h val="0.9588665764441717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13000"/>
        <c:axId val="103913392"/>
      </c:barChart>
      <c:catAx>
        <c:axId val="10391300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913392"/>
        <c:crosses val="autoZero"/>
        <c:auto val="1"/>
        <c:lblAlgn val="ctr"/>
        <c:lblOffset val="100"/>
        <c:tickMarkSkip val="1"/>
        <c:noMultiLvlLbl val="0"/>
      </c:catAx>
      <c:valAx>
        <c:axId val="10391339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9130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98176291793313E-2"/>
          <c:y val="2.4793388429752067E-2"/>
          <c:w val="0.97796352583586621"/>
          <c:h val="0.9520661157024793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64024"/>
        <c:axId val="206064416"/>
      </c:barChart>
      <c:catAx>
        <c:axId val="20606402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64416"/>
        <c:crosses val="autoZero"/>
        <c:auto val="1"/>
        <c:lblAlgn val="ctr"/>
        <c:lblOffset val="100"/>
        <c:tickMarkSkip val="1"/>
        <c:noMultiLvlLbl val="0"/>
      </c:catAx>
      <c:valAx>
        <c:axId val="20606441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640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514350</xdr:colOff>
      <xdr:row>10</xdr:row>
      <xdr:rowOff>95250</xdr:rowOff>
    </xdr:from>
    <xdr:to>
      <xdr:col>38</xdr:col>
      <xdr:colOff>57150</xdr:colOff>
      <xdr:row>45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619125</xdr:colOff>
      <xdr:row>25</xdr:row>
      <xdr:rowOff>9525</xdr:rowOff>
    </xdr:from>
    <xdr:to>
      <xdr:col>37</xdr:col>
      <xdr:colOff>723900</xdr:colOff>
      <xdr:row>55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." refreshedDate="42697.58033715278" createdVersion="5" refreshedVersion="5" minRefreshableVersion="3" recordCount="95" xr:uid="{00000000-000A-0000-FFFF-FFFF00000000}">
  <cacheSource type="worksheet">
    <worksheetSource ref="A5:M100" sheet="Kamzik1000+ vysledky201611-odos"/>
  </cacheSource>
  <cacheFields count="13">
    <cacheField name="priezvisko" numFmtId="0">
      <sharedItems count="65">
        <s v="Paulen"/>
        <s v="Piroščák"/>
        <s v="Klčová"/>
        <s v="Oceľ"/>
        <s v="Sitek"/>
        <s v="Burzová"/>
        <s v="Jánoš"/>
        <s v="Moza"/>
        <s v="Rodáková"/>
        <s v="Šnirc"/>
        <s v="Ivan"/>
        <s v="Chovanec"/>
        <s v="Lenčéš"/>
        <s v="Kostka"/>
        <s v="Kamendy"/>
        <s v="Korenek"/>
        <s v="Jadroň"/>
        <s v="Hrúz"/>
        <s v="Šujan"/>
        <s v="Nováčik"/>
        <s v="Žila"/>
        <s v="Husár"/>
        <s v="Jovevski"/>
        <s v="Černý"/>
        <s v="Lorinčík"/>
        <s v="Paliga"/>
        <s v="Blonski"/>
        <s v="Kubátová"/>
        <s v="Varga"/>
        <s v="Strelecký"/>
        <s v="Brosz"/>
        <s v="Vašková"/>
        <s v="Hancková"/>
        <s v="Zelenák"/>
        <s v="Miklian"/>
        <s v="Martinka"/>
        <s v="Pácalová"/>
        <s v="Sovič"/>
        <s v="Fejdi"/>
        <s v="Juričko"/>
        <s v="Jedličková"/>
        <s v="Polák"/>
        <s v="Konc"/>
        <s v="Butora"/>
        <s v="Pisár"/>
        <s v="Juričkova"/>
        <s v="Petržel"/>
        <s v="Marťák"/>
        <s v="Sedliak"/>
        <s v="nemecký ovčiak"/>
        <s v="Malinka"/>
        <s v="Danihel"/>
        <s v="Kraslan"/>
        <s v="Pobjecký"/>
        <s v="Valentovič"/>
        <s v="Susedík"/>
        <s v="Orošová"/>
        <s v="Bertovič"/>
        <s v="Jánoš Paľko"/>
        <s v="Kmeť Dalibor"/>
        <s v="Kmeť Matúš"/>
        <s v="Kmeťová"/>
        <s v="Vladimir" u="1"/>
        <s v="Martina" u="1"/>
        <s v="Kmeť" u="1"/>
      </sharedItems>
    </cacheField>
    <cacheField name="meno" numFmtId="0">
      <sharedItems/>
    </cacheField>
    <cacheField name="klub, mesto" numFmtId="0">
      <sharedItems containsBlank="1"/>
    </cacheField>
    <cacheField name="rok" numFmtId="1">
      <sharedItems containsSemiMixedTypes="0" containsString="0" containsNumber="1" containsInteger="1" minValue="1955" maxValue="2016"/>
    </cacheField>
    <cacheField name="pohlavie" numFmtId="0">
      <sharedItems/>
    </cacheField>
    <cacheField name="kat." numFmtId="0">
      <sharedItems/>
    </cacheField>
    <cacheField name="Číslo behu FKT/FKP" numFmtId="1">
      <sharedItems count="1">
        <s v="Sut1611"/>
      </sharedItems>
    </cacheField>
    <cacheField name="datum" numFmtId="14">
      <sharedItems containsSemiMixedTypes="0" containsNonDate="0" containsDate="1" containsString="0" minDate="2016-11-12T00:00:00" maxDate="2016-11-21T00:00:00" count="8">
        <d v="2016-11-18T00:00:00"/>
        <d v="2016-11-12T00:00:00"/>
        <d v="2016-11-14T00:00:00"/>
        <d v="2016-11-20T00:00:00"/>
        <d v="2016-11-17T00:00:00"/>
        <d v="2016-11-13T00:00:00"/>
        <d v="2016-11-15T00:00:00"/>
        <d v="2016-11-19T00:00:00"/>
      </sharedItems>
    </cacheField>
    <cacheField name="km" numFmtId="2">
      <sharedItems containsSemiMixedTypes="0" containsString="0" containsNumber="1" minValue="20.41" maxValue="28.8"/>
    </cacheField>
    <cacheField name="cas FKT" numFmtId="165">
      <sharedItems containsSemiMixedTypes="0" containsNonDate="0" containsDate="1" containsString="0" minDate="1899-12-30T01:44:58" maxDate="1899-12-30T09:13:22"/>
    </cacheField>
    <cacheField name="čas + penalizácia FKT" numFmtId="165">
      <sharedItems containsSemiMixedTypes="0" containsNonDate="0" containsDate="1" containsString="0" minDate="1899-12-30T01:44:58" maxDate="1899-12-30T09:13:22"/>
    </cacheField>
    <cacheField name="Poradie FKP" numFmtId="1">
      <sharedItems containsSemiMixedTypes="0" containsString="0" containsNumber="1" containsInteger="1" minValue="1" maxValue="95"/>
    </cacheField>
    <cacheField name="Čas_x000a_koef-vek FKP" numFmtId="165">
      <sharedItems containsSemiMixedTypes="0" containsNonDate="0" containsDate="1" containsString="0" minDate="1899-12-30T01:44:58" maxDate="1899-12-30T07:48:53" count="93">
        <d v="1899-12-30T01:44:58"/>
        <d v="1899-12-30T01:54:46"/>
        <d v="1899-12-30T01:54:58"/>
        <d v="1899-12-30T02:00:16"/>
        <d v="1899-12-30T02:02:08"/>
        <d v="1899-12-30T02:07:35"/>
        <d v="1899-12-30T02:07:57"/>
        <d v="1899-12-30T02:10:53"/>
        <d v="1899-12-30T02:13:24"/>
        <d v="1899-12-30T02:15:17"/>
        <d v="1899-12-30T02:16:35"/>
        <d v="1899-12-30T02:17:11"/>
        <d v="1899-12-30T02:17:30"/>
        <d v="1899-12-30T02:18:31"/>
        <d v="1899-12-30T02:19:46"/>
        <d v="1899-12-30T02:24:35"/>
        <d v="1899-12-30T02:25:06"/>
        <d v="1899-12-30T02:26:59"/>
        <d v="1899-12-30T02:28:48"/>
        <d v="1899-12-30T02:29:51"/>
        <d v="1899-12-30T02:32:05"/>
        <d v="1899-12-30T02:32:22"/>
        <d v="1899-12-30T02:33:14"/>
        <d v="1899-12-30T02:33:36"/>
        <d v="1899-12-30T02:34:19"/>
        <d v="1899-12-30T02:34:44"/>
        <d v="1899-12-30T02:38:18"/>
        <d v="1899-12-30T02:38:40"/>
        <d v="1899-12-30T02:39:50"/>
        <d v="1899-12-30T02:42:18"/>
        <d v="1899-12-30T02:42:27"/>
        <d v="1899-12-30T02:42:44"/>
        <d v="1899-12-30T02:42:46"/>
        <d v="1899-12-30T02:44:09"/>
        <d v="1899-12-30T02:44:15"/>
        <d v="1899-12-30T02:44:54"/>
        <d v="1899-12-30T02:46:26"/>
        <d v="1899-12-30T02:46:44"/>
        <d v="1899-12-30T02:47:19"/>
        <d v="1899-12-30T02:49:43"/>
        <d v="1899-12-30T02:49:48"/>
        <d v="1899-12-30T02:52:22"/>
        <d v="1899-12-30T02:52:51"/>
        <d v="1899-12-30T02:52:57"/>
        <d v="1899-12-30T02:53:33"/>
        <d v="1899-12-30T02:55:21"/>
        <d v="1899-12-30T02:55:22"/>
        <d v="1899-12-30T02:55:43"/>
        <d v="1899-12-30T02:56:13"/>
        <d v="1899-12-30T02:58:03"/>
        <d v="1899-12-30T02:58:51"/>
        <d v="1899-12-30T03:00:13"/>
        <d v="1899-12-30T03:00:47"/>
        <d v="1899-12-30T03:04:16"/>
        <d v="1899-12-30T03:04:31"/>
        <d v="1899-12-30T03:06:11"/>
        <d v="1899-12-30T03:06:31"/>
        <d v="1899-12-30T03:06:36"/>
        <d v="1899-12-30T03:06:39"/>
        <d v="1899-12-30T03:07:44"/>
        <d v="1899-12-30T03:09:06"/>
        <d v="1899-12-30T03:10:16"/>
        <d v="1899-12-30T03:11:09"/>
        <d v="1899-12-30T03:12:08"/>
        <d v="1899-12-30T03:12:59"/>
        <d v="1899-12-30T03:13:17"/>
        <d v="1899-12-30T03:15:41"/>
        <d v="1899-12-30T03:16:12"/>
        <d v="1899-12-30T03:16:13"/>
        <d v="1899-12-30T03:16:28"/>
        <d v="1899-12-30T03:17:06"/>
        <d v="1899-12-30T03:17:20"/>
        <d v="1899-12-30T03:21:32"/>
        <d v="1899-12-30T03:21:40"/>
        <d v="1899-12-30T03:23:52"/>
        <d v="1899-12-30T03:27:52"/>
        <d v="1899-12-30T03:27:54"/>
        <d v="1899-12-30T03:30:40"/>
        <d v="1899-12-30T03:33:20"/>
        <d v="1899-12-30T03:34:39"/>
        <d v="1899-12-30T03:35:44"/>
        <d v="1899-12-30T03:36:26"/>
        <d v="1899-12-30T03:38:32"/>
        <d v="1899-12-30T03:40:11"/>
        <d v="1899-12-30T03:40:51"/>
        <d v="1899-12-30T03:47:10"/>
        <d v="1899-12-30T04:34:05"/>
        <d v="1899-12-30T04:34:34"/>
        <d v="1899-12-30T05:45:06"/>
        <d v="1899-12-30T06:06:39"/>
        <d v="1899-12-30T06:48:50"/>
        <d v="1899-12-30T07:32:49"/>
        <d v="1899-12-30T07:48:5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x v="0"/>
    <s v="Andrej"/>
    <m/>
    <n v="1994"/>
    <s v="M"/>
    <s v="M"/>
    <x v="0"/>
    <x v="0"/>
    <n v="21.4"/>
    <d v="1899-12-30T01:44:58"/>
    <d v="1899-12-30T01:44:58"/>
    <n v="1"/>
    <x v="0"/>
  </r>
  <r>
    <x v="1"/>
    <s v="Ján"/>
    <s v="Kamzík 1000+"/>
    <n v="1962"/>
    <s v="M"/>
    <s v="M50"/>
    <x v="0"/>
    <x v="1"/>
    <n v="20.83"/>
    <d v="1899-12-30T02:14:01"/>
    <d v="1899-12-30T02:14:01"/>
    <n v="2"/>
    <x v="1"/>
  </r>
  <r>
    <x v="2"/>
    <s v="Renata"/>
    <s v="Družba Piešťany"/>
    <n v="1971"/>
    <s v="Z"/>
    <s v="Z40"/>
    <x v="0"/>
    <x v="2"/>
    <n v="21.44"/>
    <d v="1899-12-30T02:17:29"/>
    <d v="1899-12-30T02:17:29"/>
    <n v="3"/>
    <x v="2"/>
  </r>
  <r>
    <x v="2"/>
    <s v="Renata"/>
    <s v="Družba Piešťany"/>
    <n v="1971"/>
    <s v="Z"/>
    <s v="Z40"/>
    <x v="0"/>
    <x v="3"/>
    <n v="20.88"/>
    <d v="1899-12-30T02:23:50"/>
    <d v="1899-12-30T02:23:50"/>
    <n v="4"/>
    <x v="3"/>
  </r>
  <r>
    <x v="3"/>
    <s v="Marek"/>
    <s v="Dunajska Luzna"/>
    <n v="1984"/>
    <s v="M"/>
    <s v="M"/>
    <x v="0"/>
    <x v="4"/>
    <n v="21.07"/>
    <d v="1899-12-30T02:02:08"/>
    <d v="1899-12-30T02:02:08"/>
    <n v="5"/>
    <x v="4"/>
  </r>
  <r>
    <x v="2"/>
    <s v="Renáta"/>
    <s v="Družba Piešťany"/>
    <n v="1971"/>
    <s v="Z"/>
    <s v="Z40"/>
    <x v="0"/>
    <x v="1"/>
    <n v="21.46"/>
    <d v="1899-12-30T02:32:35"/>
    <d v="1899-12-30T02:32:35"/>
    <n v="6"/>
    <x v="5"/>
  </r>
  <r>
    <x v="4"/>
    <s v="Dušan"/>
    <s v="Bratislava"/>
    <n v="1955"/>
    <s v="M"/>
    <s v="M60"/>
    <x v="0"/>
    <x v="3"/>
    <n v="20.41"/>
    <d v="1899-12-30T02:39:24"/>
    <d v="1899-12-30T02:39:24"/>
    <n v="7"/>
    <x v="6"/>
  </r>
  <r>
    <x v="5"/>
    <s v="Martina"/>
    <s v="S.T.O.P.A."/>
    <n v="1979"/>
    <s v="Z"/>
    <s v="Z"/>
    <x v="0"/>
    <x v="5"/>
    <n v="22.26"/>
    <d v="1899-12-30T02:28:13"/>
    <d v="1899-12-30T02:28:13"/>
    <n v="8"/>
    <x v="7"/>
  </r>
  <r>
    <x v="6"/>
    <s v="Pavol"/>
    <s v="Puf a Muf v lese"/>
    <n v="1984"/>
    <s v="M"/>
    <s v="M"/>
    <x v="0"/>
    <x v="6"/>
    <n v="21.72"/>
    <d v="1899-12-30T02:13:24"/>
    <d v="1899-12-30T02:13:24"/>
    <n v="9"/>
    <x v="8"/>
  </r>
  <r>
    <x v="7"/>
    <s v="Ľuboslav"/>
    <s v="AK Veterán Bratislava"/>
    <n v="1977"/>
    <s v="M"/>
    <s v="M"/>
    <x v="0"/>
    <x v="3"/>
    <n v="20.96"/>
    <d v="1899-12-30T02:17:21"/>
    <d v="1899-12-30T02:17:21"/>
    <n v="10"/>
    <x v="8"/>
  </r>
  <r>
    <x v="2"/>
    <s v="Renata"/>
    <s v="Družba Piešťany"/>
    <n v="1971"/>
    <s v="Z"/>
    <s v="Z40"/>
    <x v="0"/>
    <x v="4"/>
    <n v="21.41"/>
    <d v="1899-12-30T02:41:47"/>
    <d v="1899-12-30T02:41:47"/>
    <n v="11"/>
    <x v="9"/>
  </r>
  <r>
    <x v="8"/>
    <s v="Mária"/>
    <s v="Run For Fun"/>
    <n v="1965"/>
    <s v="Z"/>
    <s v="Z50"/>
    <x v="0"/>
    <x v="7"/>
    <n v="21"/>
    <d v="1899-12-30T02:58:52"/>
    <d v="1899-12-30T02:58:52"/>
    <n v="12"/>
    <x v="10"/>
  </r>
  <r>
    <x v="4"/>
    <s v="Dušan"/>
    <s v="Bratislava"/>
    <n v="1955"/>
    <s v="M"/>
    <s v="M60"/>
    <x v="0"/>
    <x v="7"/>
    <n v="21.14"/>
    <d v="1899-12-30T02:50:54"/>
    <d v="1899-12-30T02:50:54"/>
    <n v="13"/>
    <x v="11"/>
  </r>
  <r>
    <x v="6"/>
    <s v="Pavol"/>
    <s v="Puf a Muf v lese"/>
    <n v="1984"/>
    <s v="M"/>
    <s v="M"/>
    <x v="0"/>
    <x v="2"/>
    <n v="21.27"/>
    <d v="1899-12-30T02:17:30"/>
    <d v="1899-12-30T02:17:30"/>
    <n v="14"/>
    <x v="12"/>
  </r>
  <r>
    <x v="6"/>
    <s v="Pavol"/>
    <s v="Puf a Muf v lese"/>
    <n v="1984"/>
    <s v="M"/>
    <s v="M"/>
    <x v="0"/>
    <x v="5"/>
    <n v="21.3"/>
    <d v="1899-12-30T02:18:31"/>
    <d v="1899-12-30T02:18:31"/>
    <n v="15"/>
    <x v="13"/>
  </r>
  <r>
    <x v="7"/>
    <s v="Ľuboslav"/>
    <s v="AK Veterán Bratislava"/>
    <n v="1977"/>
    <s v="M"/>
    <s v="M"/>
    <x v="0"/>
    <x v="5"/>
    <n v="21.2"/>
    <d v="1899-12-30T02:23:54"/>
    <d v="1899-12-30T02:23:54"/>
    <n v="16"/>
    <x v="14"/>
  </r>
  <r>
    <x v="2"/>
    <s v="Renata"/>
    <s v="Družba Piešťany"/>
    <n v="1971"/>
    <s v="Z"/>
    <s v="Z40"/>
    <x v="0"/>
    <x v="0"/>
    <n v="21.35"/>
    <d v="1899-12-30T02:52:55"/>
    <d v="1899-12-30T02:52:55"/>
    <n v="17"/>
    <x v="15"/>
  </r>
  <r>
    <x v="9"/>
    <s v="Ján"/>
    <m/>
    <n v="1982"/>
    <s v="M"/>
    <s v="M"/>
    <x v="0"/>
    <x v="5"/>
    <n v="21.61"/>
    <d v="1899-12-30T02:25:23"/>
    <d v="1899-12-30T02:25:23"/>
    <n v="18"/>
    <x v="16"/>
  </r>
  <r>
    <x v="10"/>
    <s v="Ivo"/>
    <s v="Aj MY sme BEH :)"/>
    <n v="1980"/>
    <s v="M"/>
    <s v="M"/>
    <x v="0"/>
    <x v="5"/>
    <n v="23.81"/>
    <d v="1899-12-30T02:28:19"/>
    <d v="1899-12-30T02:28:19"/>
    <n v="19"/>
    <x v="17"/>
  </r>
  <r>
    <x v="11"/>
    <s v="Lukáš"/>
    <s v="S.T.O.P.A."/>
    <n v="1984"/>
    <s v="M"/>
    <s v="M"/>
    <x v="0"/>
    <x v="5"/>
    <n v="21.85"/>
    <d v="1899-12-30T02:28:48"/>
    <d v="1899-12-30T02:28:48"/>
    <n v="20"/>
    <x v="18"/>
  </r>
  <r>
    <x v="12"/>
    <s v="Robert"/>
    <s v="Carpathian Run &amp; Walking Team"/>
    <n v="1966"/>
    <s v="M"/>
    <s v="M50"/>
    <x v="0"/>
    <x v="7"/>
    <n v="21.8"/>
    <d v="1899-12-30T02:48:56"/>
    <d v="1899-12-30T02:48:56"/>
    <n v="21"/>
    <x v="19"/>
  </r>
  <r>
    <x v="13"/>
    <s v="Michal"/>
    <s v="BEHAME.sk"/>
    <n v="1979"/>
    <s v="M"/>
    <s v="M"/>
    <x v="0"/>
    <x v="2"/>
    <n v="21.64"/>
    <d v="1899-12-30T02:34:18"/>
    <d v="1899-12-30T02:34:18"/>
    <n v="22"/>
    <x v="20"/>
  </r>
  <r>
    <x v="6"/>
    <s v="Pavol"/>
    <s v="Puf a Muf v lese"/>
    <n v="1984"/>
    <s v="M"/>
    <s v="M"/>
    <x v="0"/>
    <x v="1"/>
    <n v="21.06"/>
    <d v="1899-12-30T02:32:22"/>
    <d v="1899-12-30T02:32:22"/>
    <n v="23"/>
    <x v="21"/>
  </r>
  <r>
    <x v="14"/>
    <s v="Marian"/>
    <s v="stefaniktrail.sk"/>
    <n v="1972"/>
    <s v="M"/>
    <s v="M40"/>
    <x v="0"/>
    <x v="3"/>
    <n v="23.5"/>
    <d v="1899-12-30T02:44:14"/>
    <d v="1899-12-30T02:44:14"/>
    <n v="24"/>
    <x v="22"/>
  </r>
  <r>
    <x v="15"/>
    <s v="Jan"/>
    <s v="TJ Dynamo DK"/>
    <n v="1980"/>
    <s v="M"/>
    <s v="M"/>
    <x v="0"/>
    <x v="5"/>
    <n v="21.53"/>
    <d v="1899-12-30T02:35:00"/>
    <d v="1899-12-30T02:35:00"/>
    <n v="25"/>
    <x v="23"/>
  </r>
  <r>
    <x v="16"/>
    <s v="Michal"/>
    <m/>
    <n v="1991"/>
    <s v="M"/>
    <s v="M"/>
    <x v="0"/>
    <x v="2"/>
    <n v="21.61"/>
    <d v="1899-12-30T02:34:19"/>
    <d v="1899-12-30T02:34:19"/>
    <n v="26"/>
    <x v="24"/>
  </r>
  <r>
    <x v="17"/>
    <s v="Ján"/>
    <s v="Sportdiag team"/>
    <n v="1975"/>
    <s v="M"/>
    <s v="M40"/>
    <x v="0"/>
    <x v="4"/>
    <n v="21.07"/>
    <d v="1899-12-30T02:41:51"/>
    <d v="1899-12-30T02:41:51"/>
    <n v="27"/>
    <x v="25"/>
  </r>
  <r>
    <x v="18"/>
    <s v="Matej"/>
    <m/>
    <n v="1978"/>
    <s v="M"/>
    <s v="M"/>
    <x v="0"/>
    <x v="0"/>
    <n v="21.71"/>
    <d v="1899-12-30T02:41:43"/>
    <d v="1899-12-30T02:41:43"/>
    <n v="28"/>
    <x v="26"/>
  </r>
  <r>
    <x v="19"/>
    <s v="Martin"/>
    <m/>
    <n v="1986"/>
    <s v="M"/>
    <s v="M"/>
    <x v="0"/>
    <x v="4"/>
    <n v="22.09"/>
    <d v="1899-12-30T02:38:40"/>
    <d v="1899-12-30T02:38:40"/>
    <n v="29"/>
    <x v="27"/>
  </r>
  <r>
    <x v="20"/>
    <s v="Ján"/>
    <m/>
    <n v="1972"/>
    <s v="M"/>
    <s v="M40"/>
    <x v="0"/>
    <x v="0"/>
    <n v="21.21"/>
    <d v="1899-12-30T02:51:19"/>
    <d v="1899-12-30T02:51:19"/>
    <n v="30"/>
    <x v="28"/>
  </r>
  <r>
    <x v="21"/>
    <s v="Palo"/>
    <m/>
    <n v="1969"/>
    <s v="M"/>
    <s v="M40"/>
    <x v="0"/>
    <x v="7"/>
    <n v="21.81"/>
    <d v="1899-12-30T02:58:21"/>
    <d v="1899-12-30T02:58:21"/>
    <n v="31"/>
    <x v="29"/>
  </r>
  <r>
    <x v="6"/>
    <s v="Pavol"/>
    <s v="Puf a Muf v lese"/>
    <n v="1984"/>
    <s v="M"/>
    <s v="M"/>
    <x v="0"/>
    <x v="4"/>
    <n v="21.31"/>
    <d v="1899-12-30T02:42:27"/>
    <d v="1899-12-30T02:42:27"/>
    <n v="32"/>
    <x v="30"/>
  </r>
  <r>
    <x v="22"/>
    <s v="Boris"/>
    <m/>
    <n v="1980"/>
    <s v="M"/>
    <s v="M"/>
    <x v="0"/>
    <x v="4"/>
    <n v="21.11"/>
    <d v="1899-12-30T02:44:13"/>
    <d v="1899-12-30T02:44:13"/>
    <n v="33"/>
    <x v="31"/>
  </r>
  <r>
    <x v="23"/>
    <s v="Martin"/>
    <s v="Run for Fun / Priatelia Behu Ležérneho"/>
    <n v="1974"/>
    <s v="M"/>
    <s v="M40"/>
    <x v="0"/>
    <x v="7"/>
    <n v="21.25"/>
    <d v="1899-12-30T02:51:38"/>
    <d v="1899-12-30T02:51:38"/>
    <n v="34"/>
    <x v="32"/>
  </r>
  <r>
    <x v="24"/>
    <s v="Dušan"/>
    <s v="Ambiciozne hovada"/>
    <n v="1979"/>
    <s v="M"/>
    <s v="M"/>
    <x v="0"/>
    <x v="4"/>
    <n v="21.46"/>
    <d v="1899-12-30T02:46:33"/>
    <d v="1899-12-30T02:46:33"/>
    <n v="35"/>
    <x v="33"/>
  </r>
  <r>
    <x v="25"/>
    <s v="Márius"/>
    <m/>
    <n v="1976"/>
    <s v="M"/>
    <s v="M40"/>
    <x v="0"/>
    <x v="0"/>
    <n v="21.6"/>
    <d v="1899-12-30T02:50:27"/>
    <d v="1899-12-30T02:50:27"/>
    <n v="36"/>
    <x v="34"/>
  </r>
  <r>
    <x v="15"/>
    <s v="Jan"/>
    <s v="TJ Dynamo DK"/>
    <n v="1980"/>
    <s v="M"/>
    <s v="M"/>
    <x v="0"/>
    <x v="4"/>
    <n v="21.62"/>
    <d v="1899-12-30T02:46:24"/>
    <d v="1899-12-30T02:46:24"/>
    <n v="37"/>
    <x v="35"/>
  </r>
  <r>
    <x v="26"/>
    <s v="Daniel"/>
    <s v="stefaniktrail.sk"/>
    <n v="1974"/>
    <s v="M"/>
    <s v="M40"/>
    <x v="0"/>
    <x v="4"/>
    <n v="21.04"/>
    <d v="1899-12-30T02:55:30"/>
    <d v="1899-12-30T02:55:30"/>
    <n v="38"/>
    <x v="36"/>
  </r>
  <r>
    <x v="27"/>
    <s v="Jolana"/>
    <m/>
    <n v="1967"/>
    <s v="Z"/>
    <s v="Z40"/>
    <x v="0"/>
    <x v="3"/>
    <n v="21.69"/>
    <d v="1899-12-30T03:31:21"/>
    <d v="1899-12-30T03:31:21"/>
    <n v="39"/>
    <x v="37"/>
  </r>
  <r>
    <x v="28"/>
    <s v="Marián"/>
    <s v="Malý Dunaj"/>
    <n v="1976"/>
    <s v="M"/>
    <s v="M40"/>
    <x v="0"/>
    <x v="5"/>
    <n v="21.29"/>
    <d v="1899-12-30T02:53:38"/>
    <d v="1899-12-30T02:53:38"/>
    <n v="40"/>
    <x v="38"/>
  </r>
  <r>
    <x v="29"/>
    <s v="Mikuláš"/>
    <m/>
    <n v="1967"/>
    <s v="M"/>
    <s v="M40"/>
    <x v="0"/>
    <x v="7"/>
    <n v="21.51"/>
    <d v="1899-12-30T03:09:42"/>
    <d v="1899-12-30T03:09:42"/>
    <n v="41"/>
    <x v="39"/>
  </r>
  <r>
    <x v="30"/>
    <s v="Juraj"/>
    <m/>
    <n v="1978"/>
    <s v="M"/>
    <s v="M"/>
    <x v="0"/>
    <x v="4"/>
    <n v="21.16"/>
    <d v="1899-12-30T02:53:28"/>
    <d v="1899-12-30T02:53:28"/>
    <n v="42"/>
    <x v="40"/>
  </r>
  <r>
    <x v="25"/>
    <s v="Márius"/>
    <m/>
    <n v="1976"/>
    <s v="M"/>
    <s v="M40"/>
    <x v="0"/>
    <x v="2"/>
    <n v="22.66"/>
    <d v="1899-12-30T02:58:53"/>
    <d v="1899-12-30T02:58:53"/>
    <n v="43"/>
    <x v="41"/>
  </r>
  <r>
    <x v="31"/>
    <s v="Mariana"/>
    <s v="Kamzík 1000+"/>
    <n v="1964"/>
    <s v="Z"/>
    <s v="Z50"/>
    <x v="0"/>
    <x v="3"/>
    <n v="21.46"/>
    <d v="1899-12-30T03:50:11"/>
    <d v="1899-12-30T03:50:11"/>
    <n v="44"/>
    <x v="42"/>
  </r>
  <r>
    <x v="6"/>
    <s v="Pavol"/>
    <s v="Puf a Muf v lese"/>
    <n v="1984"/>
    <s v="M"/>
    <s v="M"/>
    <x v="0"/>
    <x v="0"/>
    <n v="21.15"/>
    <d v="1899-12-30T02:52:57"/>
    <d v="1899-12-30T02:52:57"/>
    <n v="45"/>
    <x v="43"/>
  </r>
  <r>
    <x v="20"/>
    <s v="Ján"/>
    <m/>
    <n v="1972"/>
    <s v="M"/>
    <s v="M40"/>
    <x v="0"/>
    <x v="6"/>
    <n v="21.23"/>
    <d v="1899-12-30T03:06:01"/>
    <d v="1899-12-30T03:06:01"/>
    <n v="46"/>
    <x v="44"/>
  </r>
  <r>
    <x v="18"/>
    <s v="Matej"/>
    <m/>
    <n v="1978"/>
    <s v="M"/>
    <s v="M"/>
    <x v="0"/>
    <x v="6"/>
    <n v="23.28"/>
    <d v="1899-12-30T02:59:08"/>
    <d v="1899-12-30T02:59:08"/>
    <n v="47"/>
    <x v="45"/>
  </r>
  <r>
    <x v="27"/>
    <s v="Jolana"/>
    <m/>
    <n v="1967"/>
    <s v="Z"/>
    <s v="Z40"/>
    <x v="0"/>
    <x v="5"/>
    <n v="22.22"/>
    <d v="1899-12-30T03:42:17"/>
    <d v="1899-12-30T03:42:17"/>
    <n v="48"/>
    <x v="46"/>
  </r>
  <r>
    <x v="32"/>
    <s v="Marta"/>
    <s v="Nezávislosť Bratislava"/>
    <n v="1975"/>
    <s v="Z"/>
    <s v="Z40"/>
    <x v="0"/>
    <x v="5"/>
    <n v="22.48"/>
    <d v="1899-12-30T03:22:33"/>
    <d v="1899-12-30T03:22:33"/>
    <n v="49"/>
    <x v="47"/>
  </r>
  <r>
    <x v="33"/>
    <s v="Peter"/>
    <s v="EMKO sportovy klub"/>
    <n v="1972"/>
    <s v="M"/>
    <s v="M40"/>
    <x v="0"/>
    <x v="4"/>
    <n v="21.77"/>
    <d v="1899-12-30T03:08:52"/>
    <d v="1899-12-30T03:08:52"/>
    <n v="50"/>
    <x v="48"/>
  </r>
  <r>
    <x v="23"/>
    <s v="Martin"/>
    <s v="Run for Fun / Priatelia Behu Ležérneho"/>
    <n v="1974"/>
    <s v="M"/>
    <s v="M40"/>
    <x v="0"/>
    <x v="6"/>
    <n v="21.54"/>
    <d v="1899-12-30T03:07:45"/>
    <d v="1899-12-30T03:07:45"/>
    <n v="51"/>
    <x v="49"/>
  </r>
  <r>
    <x v="34"/>
    <s v="Peter"/>
    <s v="TJ Dynamo DK"/>
    <n v="1983"/>
    <s v="M"/>
    <s v="M"/>
    <x v="0"/>
    <x v="3"/>
    <n v="23.78"/>
    <d v="1899-12-30T02:58:07"/>
    <d v="1899-12-30T02:58:07"/>
    <n v="52"/>
    <x v="49"/>
  </r>
  <r>
    <x v="30"/>
    <s v="Juraj"/>
    <m/>
    <n v="1978"/>
    <s v="M"/>
    <s v="M"/>
    <x v="0"/>
    <x v="7"/>
    <n v="21.1"/>
    <d v="1899-12-30T03:02:42"/>
    <d v="1899-12-30T03:02:42"/>
    <n v="53"/>
    <x v="50"/>
  </r>
  <r>
    <x v="35"/>
    <s v="Ľubomír"/>
    <m/>
    <n v="1964"/>
    <s v="M"/>
    <s v="M50"/>
    <x v="0"/>
    <x v="5"/>
    <n v="22.4"/>
    <d v="1899-12-30T03:26:45"/>
    <d v="1899-12-30T03:26:45"/>
    <n v="54"/>
    <x v="51"/>
  </r>
  <r>
    <x v="36"/>
    <s v="Jana"/>
    <s v="S.T.O.P.A."/>
    <n v="1979"/>
    <s v="Z"/>
    <s v="Z"/>
    <x v="0"/>
    <x v="5"/>
    <n v="22.74"/>
    <d v="1899-12-30T03:24:43"/>
    <d v="1899-12-30T03:24:43"/>
    <n v="55"/>
    <x v="52"/>
  </r>
  <r>
    <x v="37"/>
    <s v="Pavol"/>
    <s v="Priatelia Behu Ležérneho"/>
    <n v="1969"/>
    <s v="M"/>
    <s v="M40"/>
    <x v="0"/>
    <x v="4"/>
    <n v="23.6"/>
    <d v="1899-12-30T03:22:29"/>
    <d v="1899-12-30T03:22:29"/>
    <n v="56"/>
    <x v="53"/>
  </r>
  <r>
    <x v="38"/>
    <s v="Vladimir"/>
    <s v="3NT"/>
    <n v="1977"/>
    <s v="M"/>
    <s v="M"/>
    <x v="0"/>
    <x v="3"/>
    <n v="21.44"/>
    <d v="1899-12-30T03:09:58"/>
    <d v="1899-12-30T03:09:58"/>
    <n v="57"/>
    <x v="54"/>
  </r>
  <r>
    <x v="39"/>
    <s v="Peter"/>
    <s v="Liga Lanovka"/>
    <n v="1972"/>
    <s v="M"/>
    <s v="M40"/>
    <x v="0"/>
    <x v="4"/>
    <n v="22.44"/>
    <d v="1899-12-30T03:19:33"/>
    <d v="1899-12-30T03:19:33"/>
    <n v="58"/>
    <x v="55"/>
  </r>
  <r>
    <x v="40"/>
    <s v="Eva"/>
    <m/>
    <n v="1978"/>
    <s v="Z"/>
    <s v="Z"/>
    <x v="0"/>
    <x v="3"/>
    <n v="21.72"/>
    <d v="1899-12-30T03:31:56"/>
    <d v="1899-12-30T03:31:56"/>
    <n v="59"/>
    <x v="56"/>
  </r>
  <r>
    <x v="23"/>
    <s v="Martin"/>
    <s v="Run for Fun / Priatelia Behu Ležérneho"/>
    <n v="1974"/>
    <s v="M"/>
    <s v="M40"/>
    <x v="0"/>
    <x v="1"/>
    <n v="21.56"/>
    <d v="1899-12-30T03:16:46"/>
    <d v="1899-12-30T03:16:46"/>
    <n v="60"/>
    <x v="57"/>
  </r>
  <r>
    <x v="41"/>
    <s v="Milan"/>
    <s v="Priatelia Behu Ležérneho"/>
    <n v="1971"/>
    <s v="M"/>
    <s v="M40"/>
    <x v="0"/>
    <x v="5"/>
    <n v="21.73"/>
    <d v="1899-12-30T03:21:43"/>
    <d v="1899-12-30T03:21:43"/>
    <n v="61"/>
    <x v="58"/>
  </r>
  <r>
    <x v="42"/>
    <s v="Lubomir"/>
    <m/>
    <n v="1974"/>
    <s v="M"/>
    <s v="M40"/>
    <x v="0"/>
    <x v="5"/>
    <n v="20.88"/>
    <d v="1899-12-30T03:17:58"/>
    <d v="1899-12-30T03:17:58"/>
    <n v="62"/>
    <x v="59"/>
  </r>
  <r>
    <x v="23"/>
    <s v="Martin"/>
    <s v="Run for Fun / Priatelia Bežcov Ležérnych"/>
    <n v="1974"/>
    <s v="M"/>
    <s v="M40"/>
    <x v="0"/>
    <x v="4"/>
    <n v="21.43"/>
    <d v="1899-12-30T03:19:25"/>
    <d v="1899-12-30T03:19:25"/>
    <n v="63"/>
    <x v="60"/>
  </r>
  <r>
    <x v="43"/>
    <s v="Roman"/>
    <m/>
    <n v="1975"/>
    <s v="M"/>
    <s v="M40"/>
    <x v="0"/>
    <x v="0"/>
    <n v="22.1"/>
    <d v="1899-12-30T03:19:01"/>
    <d v="1899-12-30T03:19:01"/>
    <n v="64"/>
    <x v="61"/>
  </r>
  <r>
    <x v="23"/>
    <s v="Martin"/>
    <s v="Run for Fun / Priatelia Behu Ležérneho"/>
    <n v="1974"/>
    <s v="M"/>
    <s v="M40"/>
    <x v="0"/>
    <x v="5"/>
    <n v="21.61"/>
    <d v="1899-12-30T03:21:34"/>
    <d v="1899-12-30T03:21:34"/>
    <n v="65"/>
    <x v="62"/>
  </r>
  <r>
    <x v="38"/>
    <s v="Vladimír"/>
    <s v="3NT"/>
    <n v="1977"/>
    <s v="M"/>
    <s v="M"/>
    <x v="0"/>
    <x v="5"/>
    <n v="21.48"/>
    <d v="1899-12-30T03:17:49"/>
    <d v="1899-12-30T03:17:49"/>
    <n v="66"/>
    <x v="63"/>
  </r>
  <r>
    <x v="39"/>
    <s v="Peter"/>
    <s v="Liga Lanovka"/>
    <n v="1972"/>
    <s v="M"/>
    <s v="M40"/>
    <x v="0"/>
    <x v="5"/>
    <n v="22.51"/>
    <d v="1899-12-30T03:26:50"/>
    <d v="1899-12-30T03:26:50"/>
    <n v="67"/>
    <x v="64"/>
  </r>
  <r>
    <x v="44"/>
    <s v="Vlado"/>
    <s v="S.T.O.P.A."/>
    <n v="1974"/>
    <s v="M"/>
    <s v="M40"/>
    <x v="0"/>
    <x v="5"/>
    <n v="22.67"/>
    <d v="1899-12-30T03:23:49"/>
    <d v="1899-12-30T03:23:49"/>
    <n v="68"/>
    <x v="65"/>
  </r>
  <r>
    <x v="40"/>
    <s v="Eva"/>
    <m/>
    <n v="1978"/>
    <s v="Z"/>
    <s v="Z"/>
    <x v="0"/>
    <x v="5"/>
    <n v="23.35"/>
    <d v="1899-12-30T03:42:21"/>
    <d v="1899-12-30T03:42:21"/>
    <n v="69"/>
    <x v="66"/>
  </r>
  <r>
    <x v="45"/>
    <s v="Brigita"/>
    <s v="Tv joj running team"/>
    <n v="1975"/>
    <s v="Z"/>
    <s v="Z40"/>
    <x v="0"/>
    <x v="3"/>
    <n v="27.73"/>
    <d v="1899-12-30T03:46:09"/>
    <d v="1899-12-30T03:46:09"/>
    <n v="70"/>
    <x v="67"/>
  </r>
  <r>
    <x v="23"/>
    <s v="Martin"/>
    <s v="Run for Fun / Priatelia Behu Ležérneho"/>
    <n v="1974"/>
    <s v="M"/>
    <s v="M40"/>
    <x v="0"/>
    <x v="3"/>
    <n v="21.8"/>
    <d v="1899-12-30T03:26:55"/>
    <d v="1899-12-30T03:26:55"/>
    <n v="71"/>
    <x v="68"/>
  </r>
  <r>
    <x v="46"/>
    <s v="Viktor"/>
    <s v="Priatelia Behu Ležérneho"/>
    <n v="1961"/>
    <s v="M"/>
    <s v="M50"/>
    <x v="0"/>
    <x v="3"/>
    <n v="23.5"/>
    <d v="1899-12-30T03:51:30"/>
    <d v="1899-12-30T03:51:30"/>
    <n v="72"/>
    <x v="69"/>
  </r>
  <r>
    <x v="1"/>
    <s v="Ján"/>
    <s v="Kamzík 1000+"/>
    <n v="1962"/>
    <s v="M"/>
    <s v="M50"/>
    <x v="0"/>
    <x v="3"/>
    <n v="21.46"/>
    <d v="1899-12-30T03:50:11"/>
    <d v="1899-12-30T03:50:11"/>
    <n v="73"/>
    <x v="70"/>
  </r>
  <r>
    <x v="23"/>
    <s v="Martin"/>
    <s v="Run for Fun / Priatelia Behu Ležérneho"/>
    <n v="1974"/>
    <s v="M"/>
    <s v="M40"/>
    <x v="0"/>
    <x v="3"/>
    <n v="21.59"/>
    <d v="1899-12-30T03:28:05"/>
    <d v="1899-12-30T03:28:05"/>
    <n v="74"/>
    <x v="71"/>
  </r>
  <r>
    <x v="47"/>
    <s v="Marek"/>
    <s v="Kresťania v meste"/>
    <n v="1977"/>
    <s v="M"/>
    <s v="M"/>
    <x v="0"/>
    <x v="3"/>
    <n v="21.97"/>
    <d v="1899-12-30T03:27:29"/>
    <d v="1899-12-30T03:27:29"/>
    <n v="75"/>
    <x v="72"/>
  </r>
  <r>
    <x v="48"/>
    <s v="Marek"/>
    <m/>
    <n v="1977"/>
    <s v="M"/>
    <s v="M"/>
    <x v="0"/>
    <x v="0"/>
    <n v="22.1"/>
    <d v="1899-12-30T03:27:38"/>
    <d v="1899-12-30T03:27:38"/>
    <n v="76"/>
    <x v="73"/>
  </r>
  <r>
    <x v="49"/>
    <s v="Rex"/>
    <s v="Speed4dogs"/>
    <n v="2012"/>
    <s v="M"/>
    <s v="J"/>
    <x v="0"/>
    <x v="5"/>
    <n v="26.5"/>
    <d v="1899-12-30T05:24:07"/>
    <d v="1899-12-30T05:24:07"/>
    <n v="77"/>
    <x v="74"/>
  </r>
  <r>
    <x v="50"/>
    <s v="Ján"/>
    <m/>
    <n v="1989"/>
    <s v="M"/>
    <s v="M"/>
    <x v="0"/>
    <x v="3"/>
    <n v="21.89"/>
    <d v="1899-12-30T03:27:52"/>
    <d v="1899-12-30T03:27:52"/>
    <n v="78"/>
    <x v="75"/>
  </r>
  <r>
    <x v="51"/>
    <s v="Peter"/>
    <s v="Beh Ležérny"/>
    <n v="1981"/>
    <s v="M"/>
    <s v="M"/>
    <x v="0"/>
    <x v="5"/>
    <n v="21.59"/>
    <d v="1899-12-30T03:28:54"/>
    <d v="1899-12-30T03:28:54"/>
    <n v="79"/>
    <x v="76"/>
  </r>
  <r>
    <x v="37"/>
    <s v="Pavol"/>
    <s v="Priatelia Behu Ležérneho"/>
    <n v="1969"/>
    <s v="M"/>
    <s v="M40"/>
    <x v="0"/>
    <x v="3"/>
    <n v="23.5"/>
    <d v="1899-12-30T03:51:30"/>
    <d v="1899-12-30T03:51:30"/>
    <n v="80"/>
    <x v="77"/>
  </r>
  <r>
    <x v="39"/>
    <s v="Peter"/>
    <s v="Liga Lanovka"/>
    <n v="1972"/>
    <s v="M"/>
    <s v="M40"/>
    <x v="0"/>
    <x v="3"/>
    <n v="22.82"/>
    <d v="1899-12-30T03:48:39"/>
    <d v="1899-12-30T03:48:39"/>
    <n v="81"/>
    <x v="78"/>
  </r>
  <r>
    <x v="52"/>
    <s v="Peter"/>
    <s v="Anasoft"/>
    <n v="1975"/>
    <s v="M"/>
    <s v="M40"/>
    <x v="0"/>
    <x v="1"/>
    <n v="21.62"/>
    <d v="1899-12-30T03:44:32"/>
    <d v="1899-12-30T03:44:32"/>
    <n v="82"/>
    <x v="79"/>
  </r>
  <r>
    <x v="53"/>
    <s v="Marek"/>
    <m/>
    <n v="1983"/>
    <s v="M"/>
    <s v="M"/>
    <x v="0"/>
    <x v="2"/>
    <n v="21.57"/>
    <d v="1899-12-30T03:35:49"/>
    <d v="1899-12-30T03:35:49"/>
    <n v="83"/>
    <x v="80"/>
  </r>
  <r>
    <x v="54"/>
    <s v="Rastislav"/>
    <s v="LASOSPORT"/>
    <n v="1976"/>
    <s v="M"/>
    <s v="M40"/>
    <x v="0"/>
    <x v="3"/>
    <n v="21.78"/>
    <d v="1899-12-30T03:44:37"/>
    <d v="1899-12-30T03:44:37"/>
    <n v="84"/>
    <x v="81"/>
  </r>
  <r>
    <x v="30"/>
    <s v="Juraj"/>
    <m/>
    <n v="1978"/>
    <s v="M"/>
    <s v="M"/>
    <x v="0"/>
    <x v="1"/>
    <n v="21.73"/>
    <d v="1899-12-30T03:43:15"/>
    <d v="1899-12-30T03:43:15"/>
    <n v="85"/>
    <x v="82"/>
  </r>
  <r>
    <x v="55"/>
    <s v="Jakub"/>
    <m/>
    <n v="1987"/>
    <s v="M"/>
    <s v="M"/>
    <x v="0"/>
    <x v="4"/>
    <n v="22.7"/>
    <d v="1899-12-30T03:40:11"/>
    <d v="1899-12-30T03:40:11"/>
    <n v="86"/>
    <x v="83"/>
  </r>
  <r>
    <x v="56"/>
    <s v="Blažena"/>
    <s v="Aj MY sme Beh"/>
    <n v="1972"/>
    <s v="Z"/>
    <s v="Z40"/>
    <x v="0"/>
    <x v="0"/>
    <n v="26.06"/>
    <d v="1899-12-30T04:21:10"/>
    <d v="1899-12-30T04:21:10"/>
    <n v="87"/>
    <x v="84"/>
  </r>
  <r>
    <x v="51"/>
    <s v="Peter"/>
    <s v="Beh Ležérny"/>
    <n v="1981"/>
    <s v="M"/>
    <s v="M"/>
    <x v="0"/>
    <x v="3"/>
    <n v="21.8"/>
    <d v="1899-12-30T03:48:16"/>
    <d v="1899-12-30T03:48:16"/>
    <n v="88"/>
    <x v="85"/>
  </r>
  <r>
    <x v="56"/>
    <s v="Blažena"/>
    <s v="Aj MY sme BEH"/>
    <n v="1972"/>
    <s v="Z"/>
    <s v="Z40"/>
    <x v="0"/>
    <x v="5"/>
    <n v="26.5"/>
    <d v="1899-12-30T05:24:07"/>
    <d v="1899-12-30T05:24:07"/>
    <n v="89"/>
    <x v="86"/>
  </r>
  <r>
    <x v="57"/>
    <s v="Marek"/>
    <m/>
    <n v="1988"/>
    <s v="M"/>
    <s v="M"/>
    <x v="0"/>
    <x v="5"/>
    <n v="23.2"/>
    <d v="1899-12-30T04:34:34"/>
    <d v="1899-12-30T04:34:34"/>
    <n v="90"/>
    <x v="87"/>
  </r>
  <r>
    <x v="58"/>
    <s v="Paľko"/>
    <s v="Puf a Muf v lese"/>
    <n v="2016"/>
    <s v="M"/>
    <s v="J"/>
    <x v="0"/>
    <x v="7"/>
    <n v="28.8"/>
    <d v="1899-12-30T09:08:39"/>
    <d v="1899-12-30T09:08:39"/>
    <n v="91"/>
    <x v="88"/>
  </r>
  <r>
    <x v="59"/>
    <s v="Dalibor"/>
    <s v="Puf a Muf v lese"/>
    <n v="2010"/>
    <s v="M"/>
    <s v="J"/>
    <x v="0"/>
    <x v="7"/>
    <n v="25.09"/>
    <d v="1899-12-30T09:09:03"/>
    <d v="1899-12-30T09:09:03"/>
    <n v="92"/>
    <x v="89"/>
  </r>
  <r>
    <x v="60"/>
    <s v="Matúš"/>
    <s v="Puf a Muf v lese"/>
    <n v="2008"/>
    <s v="M"/>
    <s v="J"/>
    <x v="0"/>
    <x v="7"/>
    <n v="26.93"/>
    <d v="1899-12-30T09:13:22"/>
    <d v="1899-12-30T09:13:22"/>
    <n v="93"/>
    <x v="90"/>
  </r>
  <r>
    <x v="61"/>
    <s v="Zuzana"/>
    <s v="Puf a Muf v lese"/>
    <n v="1982"/>
    <s v="Z"/>
    <s v="Z"/>
    <x v="0"/>
    <x v="7"/>
    <n v="24.47"/>
    <d v="1899-12-30T08:27:22"/>
    <d v="1899-12-30T08:27:22"/>
    <n v="94"/>
    <x v="91"/>
  </r>
  <r>
    <x v="6"/>
    <s v="Pavol"/>
    <s v="Puf a Muf v lese"/>
    <n v="1984"/>
    <s v="M"/>
    <s v="M"/>
    <x v="0"/>
    <x v="7"/>
    <n v="23.63"/>
    <d v="1899-12-30T07:48:53"/>
    <d v="1899-12-30T07:48:53"/>
    <n v="95"/>
    <x v="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52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12" firstHeaderRow="0" firstDataRow="1" firstDataCol="1" rowPageCount="1" colPageCount="1"/>
  <pivotFields count="13">
    <pivotField axis="axisPage" multipleItemSelectionAllowed="1" showAll="0">
      <items count="66">
        <item x="57"/>
        <item x="26"/>
        <item x="30"/>
        <item x="5"/>
        <item x="43"/>
        <item x="23"/>
        <item x="51"/>
        <item x="38"/>
        <item x="32"/>
        <item x="17"/>
        <item x="21"/>
        <item x="11"/>
        <item x="10"/>
        <item x="16"/>
        <item x="6"/>
        <item x="58"/>
        <item x="40"/>
        <item x="22"/>
        <item x="39"/>
        <item x="45"/>
        <item x="14"/>
        <item x="2"/>
        <item m="1" x="64"/>
        <item x="59"/>
        <item x="60"/>
        <item x="61"/>
        <item x="42"/>
        <item x="15"/>
        <item x="13"/>
        <item x="52"/>
        <item x="27"/>
        <item x="12"/>
        <item x="24"/>
        <item x="50"/>
        <item x="47"/>
        <item m="1" x="63"/>
        <item x="35"/>
        <item x="34"/>
        <item x="7"/>
        <item h="1" x="49"/>
        <item x="19"/>
        <item x="3"/>
        <item x="56"/>
        <item x="36"/>
        <item x="25"/>
        <item x="0"/>
        <item x="46"/>
        <item x="1"/>
        <item x="44"/>
        <item x="53"/>
        <item x="41"/>
        <item x="8"/>
        <item x="48"/>
        <item x="4"/>
        <item x="37"/>
        <item x="29"/>
        <item x="55"/>
        <item x="9"/>
        <item x="18"/>
        <item x="54"/>
        <item x="28"/>
        <item x="31"/>
        <item m="1" x="62"/>
        <item x="33"/>
        <item x="20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Row" showAll="0">
      <items count="9">
        <item x="1"/>
        <item x="5"/>
        <item x="2"/>
        <item x="6"/>
        <item x="4"/>
        <item x="0"/>
        <item x="7"/>
        <item x="3"/>
        <item t="default"/>
      </items>
    </pivotField>
    <pivotField dataField="1" showAll="0"/>
    <pivotField dataField="1" showAll="0" defaultSubtotal="0"/>
    <pivotField showAll="0"/>
    <pivotField showAll="0"/>
    <pivotField showAl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Počet behov" fld="6" subtotal="count" baseField="23" baseItem="0"/>
    <dataField name="Odbehaných hodín" fld="9" baseField="23" baseItem="0" numFmtId="166"/>
    <dataField name="Nabehaných km" fld="8" baseField="23" baseItem="0" numFmtId="2"/>
  </dataFields>
  <formats count="5">
    <format dxfId="0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nect.garmin.com/modern/activity/774864931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nedrive.live.com/redir?resid=4F740E689E60FEE2!48128&amp;authkey=!AOCVq8RHA9Jz7CY&amp;ithint=file%2cxlsx" TargetMode="External"/><Relationship Id="rId2" Type="http://schemas.openxmlformats.org/officeDocument/2006/relationships/hyperlink" Target="https://onedrive.live.com/redir?resid=4F740E689E60FEE2!38707&amp;authkey=!AD4V1jbTC-FRNRA&amp;ithint=file%2cxlsx" TargetMode="External"/><Relationship Id="rId1" Type="http://schemas.openxmlformats.org/officeDocument/2006/relationships/hyperlink" Target="https://onedrive.live.com/redir?resid=4F740E689E60FEE2!3368&amp;authkey=!ACEZuXMjQaGnnlA&amp;ithint=file%2cxls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1drv.ms/x/s!AuL-YJ5oDnRPgvkrb-yWkgG7VLRV3Q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home.roadrunner.com/~alanjones/MaleRoadStd2010.xls" TargetMode="External"/><Relationship Id="rId1" Type="http://schemas.openxmlformats.org/officeDocument/2006/relationships/hyperlink" Target="http://home.roadrunner.com/~alanjones/FemaleRoadStd2010.xls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/>
  <dimension ref="A1:Y375"/>
  <sheetViews>
    <sheetView tabSelected="1" zoomScale="75" zoomScaleNormal="75" workbookViewId="0" xr3:uid="{AEA406A1-0E4B-5B11-9CD5-51D6E497D94C}">
      <pane xSplit="6" ySplit="5" topLeftCell="G6" activePane="bottomRight" state="frozen"/>
      <selection activeCell="C56" sqref="C56"/>
      <selection pane="bottomLeft" activeCell="C56" sqref="C56"/>
      <selection pane="topRight" activeCell="C56" sqref="C56"/>
      <selection pane="bottomRight"/>
    </sheetView>
  </sheetViews>
  <sheetFormatPr defaultRowHeight="15"/>
  <cols>
    <col min="1" max="1" width="14.85546875" style="8" customWidth="1"/>
    <col min="2" max="2" width="9.28515625" style="8" bestFit="1" customWidth="1"/>
    <col min="3" max="3" width="26" style="14" customWidth="1"/>
    <col min="4" max="4" width="6.42578125" style="11" bestFit="1" customWidth="1"/>
    <col min="5" max="5" width="4.42578125" style="8" customWidth="1"/>
    <col min="6" max="6" width="6.140625" style="8" bestFit="1" customWidth="1"/>
    <col min="7" max="7" width="10.5703125" style="9" customWidth="1"/>
    <col min="8" max="8" width="10.7109375" style="9" bestFit="1" customWidth="1"/>
    <col min="9" max="9" width="8" style="9" bestFit="1" customWidth="1"/>
    <col min="10" max="10" width="6.28515625" style="9" customWidth="1"/>
    <col min="11" max="11" width="5.7109375" style="9" customWidth="1"/>
    <col min="12" max="12" width="8" style="10" customWidth="1"/>
    <col min="13" max="13" width="8.140625" style="10" customWidth="1"/>
    <col min="14" max="14" width="9.140625" style="8"/>
    <col min="15" max="15" width="9.140625" style="8" customWidth="1"/>
    <col min="16" max="16" width="13.5703125" style="8" customWidth="1"/>
    <col min="17" max="17" width="10.140625" style="8" customWidth="1"/>
    <col min="18" max="18" width="10.28515625" style="8" customWidth="1"/>
    <col min="19" max="19" width="10.140625" style="8" customWidth="1"/>
    <col min="20" max="20" width="11.28515625" style="8" customWidth="1"/>
    <col min="21" max="21" width="11" style="8" customWidth="1"/>
    <col min="22" max="22" width="9.140625" style="8"/>
    <col min="23" max="23" width="37.28515625" style="8" customWidth="1"/>
    <col min="24" max="24" width="18" style="8" customWidth="1"/>
    <col min="25" max="25" width="28.42578125" style="8" customWidth="1"/>
    <col min="26" max="16384" width="9.140625" style="8"/>
  </cols>
  <sheetData>
    <row r="1" spans="1:25" s="2" customFormat="1" ht="18.75">
      <c r="A1" s="70" t="s">
        <v>0</v>
      </c>
      <c r="C1" s="13"/>
      <c r="D1" s="3"/>
      <c r="G1" s="4"/>
      <c r="H1" s="4"/>
      <c r="I1" s="4"/>
      <c r="J1" s="104"/>
      <c r="K1" s="104"/>
      <c r="L1" s="4"/>
      <c r="M1" s="4"/>
    </row>
    <row r="2" spans="1:25" s="2" customFormat="1" ht="16.5" thickBot="1">
      <c r="A2" s="71" t="s">
        <v>1</v>
      </c>
      <c r="G2" s="5"/>
      <c r="H2" s="5"/>
      <c r="I2" s="5"/>
      <c r="J2" s="105"/>
      <c r="K2" s="105"/>
      <c r="L2" s="5"/>
      <c r="M2" s="5"/>
    </row>
    <row r="3" spans="1:25" s="2" customFormat="1" ht="15.75" customHeight="1" thickBot="1">
      <c r="A3" s="88" t="s">
        <v>2</v>
      </c>
      <c r="B3" s="60"/>
      <c r="C3" s="60"/>
      <c r="G3" s="146"/>
      <c r="H3" s="147"/>
      <c r="I3" s="147"/>
      <c r="J3" s="147"/>
      <c r="K3" s="147"/>
      <c r="L3" s="147"/>
      <c r="M3" s="147"/>
    </row>
    <row r="4" spans="1:25" s="6" customFormat="1" ht="38.25" customHeight="1">
      <c r="C4" s="18"/>
      <c r="D4" s="7"/>
      <c r="G4" s="148" t="s">
        <v>3</v>
      </c>
      <c r="H4" s="149"/>
      <c r="I4" s="149"/>
      <c r="J4" s="149"/>
      <c r="K4" s="150"/>
      <c r="L4" s="150"/>
      <c r="M4" s="150"/>
    </row>
    <row r="5" spans="1:25" s="6" customFormat="1" ht="45.75" customHeight="1">
      <c r="A5" s="72" t="s">
        <v>4</v>
      </c>
      <c r="B5" s="72" t="s">
        <v>5</v>
      </c>
      <c r="C5" s="73" t="s">
        <v>6</v>
      </c>
      <c r="D5" s="74" t="s">
        <v>7</v>
      </c>
      <c r="E5" s="72" t="s">
        <v>8</v>
      </c>
      <c r="F5" s="72" t="s">
        <v>9</v>
      </c>
      <c r="G5" s="75" t="s">
        <v>10</v>
      </c>
      <c r="H5" s="75" t="s">
        <v>11</v>
      </c>
      <c r="I5" s="75" t="s">
        <v>12</v>
      </c>
      <c r="J5" s="106" t="s">
        <v>13</v>
      </c>
      <c r="K5" s="106" t="s">
        <v>14</v>
      </c>
      <c r="L5" s="76" t="s">
        <v>15</v>
      </c>
      <c r="M5" s="76" t="s">
        <v>16</v>
      </c>
      <c r="O5" s="111" t="s">
        <v>17</v>
      </c>
      <c r="P5" s="134" t="s">
        <v>18</v>
      </c>
      <c r="Q5" s="112" t="s">
        <v>19</v>
      </c>
      <c r="R5" s="112" t="s">
        <v>20</v>
      </c>
      <c r="S5" s="112" t="s">
        <v>21</v>
      </c>
      <c r="T5" s="112" t="s">
        <v>22</v>
      </c>
      <c r="U5" s="112" t="s">
        <v>23</v>
      </c>
      <c r="W5" s="135" t="s">
        <v>24</v>
      </c>
      <c r="X5" s="135"/>
      <c r="Y5" s="135"/>
    </row>
    <row r="6" spans="1:25" ht="15" customHeight="1">
      <c r="A6" s="77" t="s">
        <v>25</v>
      </c>
      <c r="B6" s="77" t="s">
        <v>26</v>
      </c>
      <c r="C6" s="81"/>
      <c r="D6" s="82">
        <v>1994</v>
      </c>
      <c r="E6" s="77" t="s">
        <v>27</v>
      </c>
      <c r="F6" s="77" t="s">
        <v>27</v>
      </c>
      <c r="G6" s="78" t="s">
        <v>28</v>
      </c>
      <c r="H6" s="79">
        <v>42692</v>
      </c>
      <c r="I6" s="122">
        <v>21.4</v>
      </c>
      <c r="J6" s="103">
        <v>7.2893518517958E-2</v>
      </c>
      <c r="K6" s="103">
        <v>7.2893518517958E-2</v>
      </c>
      <c r="L6" s="67">
        <v>1</v>
      </c>
      <c r="M6" s="80">
        <v>7.2893518517958E-2</v>
      </c>
      <c r="O6" s="91">
        <v>1</v>
      </c>
      <c r="P6" s="113" t="s">
        <v>25</v>
      </c>
      <c r="Q6" s="114">
        <v>7.289351851851851E-2</v>
      </c>
      <c r="R6" s="92">
        <v>1</v>
      </c>
      <c r="S6" s="115">
        <v>1</v>
      </c>
      <c r="T6" s="93">
        <f ca="1">SUMIF($A$6:$A$107,P6,$I$6:$I$100)</f>
        <v>21.4</v>
      </c>
      <c r="U6" s="116">
        <f>S6+IF(O6&lt;=3,2,IF(O6&lt;=10,1,0))</f>
        <v>3</v>
      </c>
      <c r="W6" s="94" t="s">
        <v>29</v>
      </c>
      <c r="X6" s="95">
        <f>COUNTA($P$6:$P$66)</f>
        <v>61</v>
      </c>
    </row>
    <row r="7" spans="1:25" ht="15" customHeight="1">
      <c r="A7" s="77" t="s">
        <v>30</v>
      </c>
      <c r="B7" s="77" t="s">
        <v>31</v>
      </c>
      <c r="C7" s="81" t="s">
        <v>32</v>
      </c>
      <c r="D7" s="82">
        <v>1962</v>
      </c>
      <c r="E7" s="77" t="s">
        <v>27</v>
      </c>
      <c r="F7" s="77" t="s">
        <v>33</v>
      </c>
      <c r="G7" s="78" t="s">
        <v>28</v>
      </c>
      <c r="H7" s="79">
        <v>42686</v>
      </c>
      <c r="I7" s="122">
        <v>20.83</v>
      </c>
      <c r="J7" s="103">
        <v>9.3067129630071577E-2</v>
      </c>
      <c r="K7" s="103">
        <v>9.3067129630071577E-2</v>
      </c>
      <c r="L7" s="67">
        <v>2</v>
      </c>
      <c r="M7" s="80">
        <v>7.9693383102230286E-2</v>
      </c>
      <c r="O7" s="91">
        <v>2</v>
      </c>
      <c r="P7" s="113" t="s">
        <v>30</v>
      </c>
      <c r="Q7" s="114">
        <v>7.9699074074074075E-2</v>
      </c>
      <c r="R7" s="92">
        <v>2</v>
      </c>
      <c r="S7" s="115">
        <v>2</v>
      </c>
      <c r="T7" s="93">
        <f t="shared" ref="T7:T62" ca="1" si="0">SUMIF($A$6:$A$107,P7,$I$6:$I$100)</f>
        <v>42.29</v>
      </c>
      <c r="U7" s="116">
        <f t="shared" ref="U7:U62" si="1">S7+IF(O7&lt;=3,2,IF(O7&lt;=10,1,0))</f>
        <v>4</v>
      </c>
      <c r="W7" s="94" t="s">
        <v>34</v>
      </c>
      <c r="X7" s="95">
        <f>SUM($S$6:$S$66)</f>
        <v>94</v>
      </c>
    </row>
    <row r="8" spans="1:25" ht="15" customHeight="1">
      <c r="A8" s="77" t="s">
        <v>35</v>
      </c>
      <c r="B8" s="77" t="s">
        <v>36</v>
      </c>
      <c r="C8" s="81" t="s">
        <v>37</v>
      </c>
      <c r="D8" s="82">
        <v>1971</v>
      </c>
      <c r="E8" s="77" t="s">
        <v>38</v>
      </c>
      <c r="F8" s="77" t="s">
        <v>39</v>
      </c>
      <c r="G8" s="78" t="s">
        <v>28</v>
      </c>
      <c r="H8" s="79">
        <v>42688</v>
      </c>
      <c r="I8" s="122">
        <v>21.44</v>
      </c>
      <c r="J8" s="103">
        <v>9.5474537039990537E-2</v>
      </c>
      <c r="K8" s="103">
        <v>9.5474537039990537E-2</v>
      </c>
      <c r="L8" s="67">
        <v>3</v>
      </c>
      <c r="M8" s="80">
        <v>7.9832293348722008E-2</v>
      </c>
      <c r="O8" s="91">
        <v>3</v>
      </c>
      <c r="P8" s="113" t="s">
        <v>35</v>
      </c>
      <c r="Q8" s="114">
        <v>7.9837962962962958E-2</v>
      </c>
      <c r="R8" s="92">
        <v>3</v>
      </c>
      <c r="S8" s="115">
        <v>5</v>
      </c>
      <c r="T8" s="93">
        <f t="shared" ca="1" si="0"/>
        <v>106.53999999999999</v>
      </c>
      <c r="U8" s="116">
        <f t="shared" si="1"/>
        <v>7</v>
      </c>
      <c r="W8" s="94" t="s">
        <v>40</v>
      </c>
      <c r="X8" s="96">
        <f ca="1">SUM($T$6:$T$66)</f>
        <v>2084.6</v>
      </c>
    </row>
    <row r="9" spans="1:25" ht="15" customHeight="1">
      <c r="A9" s="77" t="s">
        <v>35</v>
      </c>
      <c r="B9" s="77" t="s">
        <v>36</v>
      </c>
      <c r="C9" s="81" t="s">
        <v>37</v>
      </c>
      <c r="D9" s="82">
        <v>1971</v>
      </c>
      <c r="E9" s="77" t="s">
        <v>38</v>
      </c>
      <c r="F9" s="77" t="s">
        <v>39</v>
      </c>
      <c r="G9" s="78" t="s">
        <v>28</v>
      </c>
      <c r="H9" s="79">
        <v>42694</v>
      </c>
      <c r="I9" s="122">
        <v>20.88</v>
      </c>
      <c r="J9" s="103">
        <v>9.9884259259852115E-2</v>
      </c>
      <c r="K9" s="103">
        <v>9.9884259259852115E-2</v>
      </c>
      <c r="L9" s="67">
        <v>4</v>
      </c>
      <c r="M9" s="80">
        <v>8.3519540742180556E-2</v>
      </c>
      <c r="O9" s="91">
        <v>4</v>
      </c>
      <c r="P9" s="113" t="s">
        <v>41</v>
      </c>
      <c r="Q9" s="114">
        <v>8.4814814814814801E-2</v>
      </c>
      <c r="R9" s="92">
        <v>5</v>
      </c>
      <c r="S9" s="115">
        <v>1</v>
      </c>
      <c r="T9" s="93">
        <f t="shared" ca="1" si="0"/>
        <v>21.07</v>
      </c>
      <c r="U9" s="116">
        <f t="shared" si="1"/>
        <v>2</v>
      </c>
      <c r="W9" s="94" t="s">
        <v>42</v>
      </c>
      <c r="X9" s="99">
        <f>SUM('Kamzik1000+ vysledky201611-odos'!$J$6:$J$100)</f>
        <v>13.556655092618106</v>
      </c>
    </row>
    <row r="10" spans="1:25" ht="15" customHeight="1">
      <c r="A10" s="77" t="s">
        <v>41</v>
      </c>
      <c r="B10" s="77" t="s">
        <v>43</v>
      </c>
      <c r="C10" s="81" t="s">
        <v>44</v>
      </c>
      <c r="D10" s="82">
        <v>1984</v>
      </c>
      <c r="E10" s="77" t="s">
        <v>27</v>
      </c>
      <c r="F10" s="77" t="s">
        <v>27</v>
      </c>
      <c r="G10" s="78" t="s">
        <v>28</v>
      </c>
      <c r="H10" s="79">
        <v>42691</v>
      </c>
      <c r="I10" s="122">
        <v>21.07</v>
      </c>
      <c r="J10" s="103">
        <v>8.4814814814308193E-2</v>
      </c>
      <c r="K10" s="103">
        <v>8.4814814814308193E-2</v>
      </c>
      <c r="L10" s="67">
        <v>5</v>
      </c>
      <c r="M10" s="80">
        <v>8.4814814814308193E-2</v>
      </c>
      <c r="O10" s="91">
        <v>5</v>
      </c>
      <c r="P10" s="113" t="s">
        <v>45</v>
      </c>
      <c r="Q10" s="114">
        <v>8.8854166666666665E-2</v>
      </c>
      <c r="R10" s="92">
        <v>7</v>
      </c>
      <c r="S10" s="115">
        <v>2</v>
      </c>
      <c r="T10" s="93">
        <f t="shared" ca="1" si="0"/>
        <v>41.55</v>
      </c>
      <c r="U10" s="116">
        <f t="shared" si="1"/>
        <v>3</v>
      </c>
      <c r="W10" s="94" t="s">
        <v>46</v>
      </c>
      <c r="X10" s="98">
        <f>SUM($U$6:$U$66)</f>
        <v>107</v>
      </c>
    </row>
    <row r="11" spans="1:25" ht="15" customHeight="1">
      <c r="A11" s="77" t="s">
        <v>35</v>
      </c>
      <c r="B11" s="77" t="s">
        <v>47</v>
      </c>
      <c r="C11" s="81" t="s">
        <v>37</v>
      </c>
      <c r="D11" s="82">
        <v>1971</v>
      </c>
      <c r="E11" s="77" t="s">
        <v>38</v>
      </c>
      <c r="F11" s="77" t="s">
        <v>39</v>
      </c>
      <c r="G11" s="78" t="s">
        <v>28</v>
      </c>
      <c r="H11" s="79">
        <v>42686</v>
      </c>
      <c r="I11" s="122">
        <v>21.46</v>
      </c>
      <c r="J11" s="103">
        <v>0.10596064815035788</v>
      </c>
      <c r="K11" s="103">
        <v>0.10596064815035788</v>
      </c>
      <c r="L11" s="67">
        <v>6</v>
      </c>
      <c r="M11" s="80">
        <v>8.8600393453774087E-2</v>
      </c>
      <c r="O11" s="91">
        <v>6</v>
      </c>
      <c r="P11" s="113" t="s">
        <v>48</v>
      </c>
      <c r="Q11" s="114">
        <v>9.0891203703703696E-2</v>
      </c>
      <c r="R11" s="92">
        <v>8</v>
      </c>
      <c r="S11" s="115">
        <v>1</v>
      </c>
      <c r="T11" s="93">
        <f t="shared" ca="1" si="0"/>
        <v>22.26</v>
      </c>
      <c r="U11" s="116">
        <f t="shared" si="1"/>
        <v>2</v>
      </c>
      <c r="W11" s="89" t="s">
        <v>19</v>
      </c>
      <c r="X11" s="97">
        <f>MIN('Kamzik1000+ vysledky201611-odos'!$M$6:$M$100)</f>
        <v>7.2893518517958E-2</v>
      </c>
      <c r="Y11" s="133" t="s">
        <v>49</v>
      </c>
    </row>
    <row r="12" spans="1:25" ht="15" customHeight="1">
      <c r="A12" s="77" t="s">
        <v>45</v>
      </c>
      <c r="B12" s="77" t="s">
        <v>50</v>
      </c>
      <c r="C12" s="81" t="s">
        <v>51</v>
      </c>
      <c r="D12" s="82">
        <v>1955</v>
      </c>
      <c r="E12" s="77" t="s">
        <v>27</v>
      </c>
      <c r="F12" s="77" t="s">
        <v>52</v>
      </c>
      <c r="G12" s="78" t="s">
        <v>28</v>
      </c>
      <c r="H12" s="79">
        <v>42694</v>
      </c>
      <c r="I12" s="122">
        <v>20.41</v>
      </c>
      <c r="J12" s="103">
        <v>0.11069444444729015</v>
      </c>
      <c r="K12" s="103">
        <v>0.11069444444729015</v>
      </c>
      <c r="L12" s="67">
        <v>7</v>
      </c>
      <c r="M12" s="80">
        <v>8.88544305578398E-2</v>
      </c>
      <c r="O12" s="91">
        <v>7</v>
      </c>
      <c r="P12" s="113" t="s">
        <v>53</v>
      </c>
      <c r="Q12" s="114">
        <v>9.2638888888888882E-2</v>
      </c>
      <c r="R12" s="92">
        <v>9</v>
      </c>
      <c r="S12" s="115">
        <v>7</v>
      </c>
      <c r="T12" s="93">
        <f t="shared" ca="1" si="0"/>
        <v>151.44</v>
      </c>
      <c r="U12" s="116">
        <f t="shared" si="1"/>
        <v>8</v>
      </c>
      <c r="W12" s="89" t="s">
        <v>54</v>
      </c>
      <c r="X12" s="90">
        <f>MAX($S$6:$S$66)</f>
        <v>7</v>
      </c>
      <c r="Y12" s="133" t="s">
        <v>55</v>
      </c>
    </row>
    <row r="13" spans="1:25" ht="15" customHeight="1">
      <c r="A13" s="77" t="s">
        <v>48</v>
      </c>
      <c r="B13" s="77" t="s">
        <v>56</v>
      </c>
      <c r="C13" s="81" t="s">
        <v>57</v>
      </c>
      <c r="D13" s="82">
        <v>1979</v>
      </c>
      <c r="E13" s="77" t="s">
        <v>38</v>
      </c>
      <c r="F13" s="77" t="s">
        <v>38</v>
      </c>
      <c r="G13" s="78" t="s">
        <v>28</v>
      </c>
      <c r="H13" s="79">
        <v>42687</v>
      </c>
      <c r="I13" s="122">
        <v>22.26</v>
      </c>
      <c r="J13" s="103">
        <v>0.10292824073985685</v>
      </c>
      <c r="K13" s="103">
        <v>0.10292824073985685</v>
      </c>
      <c r="L13" s="67">
        <v>8</v>
      </c>
      <c r="M13" s="80">
        <v>9.0894961702882471E-2</v>
      </c>
      <c r="O13" s="91">
        <v>8</v>
      </c>
      <c r="P13" s="113" t="s">
        <v>58</v>
      </c>
      <c r="Q13" s="114">
        <v>9.2638888888888882E-2</v>
      </c>
      <c r="R13" s="92">
        <v>10</v>
      </c>
      <c r="S13" s="115">
        <v>2</v>
      </c>
      <c r="T13" s="93">
        <f t="shared" ca="1" si="0"/>
        <v>42.16</v>
      </c>
      <c r="U13" s="116">
        <f t="shared" si="1"/>
        <v>3</v>
      </c>
      <c r="W13" s="89" t="s">
        <v>59</v>
      </c>
      <c r="X13" s="97">
        <f>MIN('Kamzik1000+ vysledky201611-odos'!$J$6:$J$100)</f>
        <v>7.2893518517958E-2</v>
      </c>
      <c r="Y13" s="133" t="s">
        <v>49</v>
      </c>
    </row>
    <row r="14" spans="1:25" ht="15" customHeight="1">
      <c r="A14" s="77" t="s">
        <v>53</v>
      </c>
      <c r="B14" s="77" t="s">
        <v>60</v>
      </c>
      <c r="C14" s="81" t="s">
        <v>61</v>
      </c>
      <c r="D14" s="82">
        <v>1984</v>
      </c>
      <c r="E14" s="77" t="s">
        <v>27</v>
      </c>
      <c r="F14" s="77" t="s">
        <v>27</v>
      </c>
      <c r="G14" s="78" t="s">
        <v>28</v>
      </c>
      <c r="H14" s="79">
        <v>42689</v>
      </c>
      <c r="I14" s="122">
        <v>21.72</v>
      </c>
      <c r="J14" s="103">
        <v>9.2638888891087845E-2</v>
      </c>
      <c r="K14" s="103">
        <v>9.2638888891087845E-2</v>
      </c>
      <c r="L14" s="67">
        <v>9</v>
      </c>
      <c r="M14" s="80">
        <v>9.2638888891087845E-2</v>
      </c>
      <c r="O14" s="91">
        <v>9</v>
      </c>
      <c r="P14" s="113" t="s">
        <v>62</v>
      </c>
      <c r="Q14" s="114">
        <v>9.4849537037037038E-2</v>
      </c>
      <c r="R14" s="92">
        <v>12</v>
      </c>
      <c r="S14" s="115">
        <v>1</v>
      </c>
      <c r="T14" s="93">
        <f t="shared" ca="1" si="0"/>
        <v>21</v>
      </c>
      <c r="U14" s="116">
        <f t="shared" si="1"/>
        <v>2</v>
      </c>
      <c r="W14" s="94" t="s">
        <v>63</v>
      </c>
      <c r="X14" s="132">
        <f>MAX($U$6:$U$66)</f>
        <v>8</v>
      </c>
      <c r="Y14" s="133" t="s">
        <v>64</v>
      </c>
    </row>
    <row r="15" spans="1:25" ht="15" customHeight="1">
      <c r="A15" s="77" t="s">
        <v>58</v>
      </c>
      <c r="B15" s="77" t="s">
        <v>65</v>
      </c>
      <c r="C15" s="81" t="s">
        <v>66</v>
      </c>
      <c r="D15" s="82">
        <v>1977</v>
      </c>
      <c r="E15" s="77" t="s">
        <v>27</v>
      </c>
      <c r="F15" s="77" t="s">
        <v>27</v>
      </c>
      <c r="G15" s="78" t="s">
        <v>28</v>
      </c>
      <c r="H15" s="79">
        <v>42694</v>
      </c>
      <c r="I15" s="122">
        <v>20.96</v>
      </c>
      <c r="J15" s="103">
        <v>9.5381944440305233E-2</v>
      </c>
      <c r="K15" s="103">
        <v>9.5381944440305233E-2</v>
      </c>
      <c r="L15" s="67">
        <v>10</v>
      </c>
      <c r="M15" s="80">
        <v>9.2644482634868477E-2</v>
      </c>
      <c r="O15" s="91">
        <v>10</v>
      </c>
      <c r="P15" s="113" t="s">
        <v>67</v>
      </c>
      <c r="Q15" s="114">
        <v>0.10076388888888889</v>
      </c>
      <c r="R15" s="92">
        <v>18</v>
      </c>
      <c r="S15" s="115">
        <v>1</v>
      </c>
      <c r="T15" s="93">
        <f t="shared" ca="1" si="0"/>
        <v>21.61</v>
      </c>
      <c r="U15" s="116">
        <f t="shared" si="1"/>
        <v>2</v>
      </c>
    </row>
    <row r="16" spans="1:25" ht="15" customHeight="1">
      <c r="A16" s="77" t="s">
        <v>35</v>
      </c>
      <c r="B16" s="77" t="s">
        <v>36</v>
      </c>
      <c r="C16" s="81" t="s">
        <v>37</v>
      </c>
      <c r="D16" s="82">
        <v>1971</v>
      </c>
      <c r="E16" s="77" t="s">
        <v>38</v>
      </c>
      <c r="F16" s="77" t="s">
        <v>39</v>
      </c>
      <c r="G16" s="78" t="s">
        <v>28</v>
      </c>
      <c r="H16" s="79">
        <v>42691</v>
      </c>
      <c r="I16" s="122">
        <v>21.41</v>
      </c>
      <c r="J16" s="103">
        <v>0.11234953704115469</v>
      </c>
      <c r="K16" s="103">
        <v>0.11234953704115469</v>
      </c>
      <c r="L16" s="67">
        <v>11</v>
      </c>
      <c r="M16" s="80">
        <v>9.3942547162137666E-2</v>
      </c>
      <c r="O16" s="91">
        <v>11</v>
      </c>
      <c r="P16" s="113" t="s">
        <v>68</v>
      </c>
      <c r="Q16" s="114">
        <v>0.10207175925925926</v>
      </c>
      <c r="R16" s="92">
        <v>19</v>
      </c>
      <c r="S16" s="115">
        <v>1</v>
      </c>
      <c r="T16" s="93">
        <f t="shared" ca="1" si="0"/>
        <v>23.81</v>
      </c>
      <c r="U16" s="116">
        <f t="shared" si="1"/>
        <v>1</v>
      </c>
      <c r="W16" s="145" t="s">
        <v>69</v>
      </c>
      <c r="Y16" s="133"/>
    </row>
    <row r="17" spans="1:25" ht="15" customHeight="1">
      <c r="A17" s="77" t="s">
        <v>62</v>
      </c>
      <c r="B17" s="77" t="s">
        <v>70</v>
      </c>
      <c r="C17" s="81" t="s">
        <v>71</v>
      </c>
      <c r="D17" s="82">
        <v>1965</v>
      </c>
      <c r="E17" s="77" t="s">
        <v>38</v>
      </c>
      <c r="F17" s="77" t="s">
        <v>72</v>
      </c>
      <c r="G17" s="78" t="s">
        <v>28</v>
      </c>
      <c r="H17" s="79">
        <v>42693</v>
      </c>
      <c r="I17" s="122">
        <v>21</v>
      </c>
      <c r="J17" s="103">
        <v>0.12421296296088258</v>
      </c>
      <c r="K17" s="103">
        <v>0.12421296296088258</v>
      </c>
      <c r="L17" s="67">
        <v>12</v>
      </c>
      <c r="M17" s="80">
        <v>9.4851885434626845E-2</v>
      </c>
      <c r="O17" s="91">
        <v>12</v>
      </c>
      <c r="P17" s="113" t="s">
        <v>73</v>
      </c>
      <c r="Q17" s="114">
        <v>0.10333333333333333</v>
      </c>
      <c r="R17" s="92">
        <v>20</v>
      </c>
      <c r="S17" s="115">
        <v>1</v>
      </c>
      <c r="T17" s="93">
        <f t="shared" ca="1" si="0"/>
        <v>21.85</v>
      </c>
      <c r="U17" s="116">
        <f t="shared" si="1"/>
        <v>1</v>
      </c>
      <c r="W17" s="144" t="s">
        <v>74</v>
      </c>
      <c r="X17" s="133" t="s">
        <v>75</v>
      </c>
      <c r="Y17" s="133"/>
    </row>
    <row r="18" spans="1:25" ht="15" customHeight="1">
      <c r="A18" s="77" t="s">
        <v>45</v>
      </c>
      <c r="B18" s="77" t="s">
        <v>50</v>
      </c>
      <c r="C18" s="81" t="s">
        <v>51</v>
      </c>
      <c r="D18" s="82">
        <v>1955</v>
      </c>
      <c r="E18" s="77" t="s">
        <v>27</v>
      </c>
      <c r="F18" s="77" t="s">
        <v>52</v>
      </c>
      <c r="G18" s="78" t="s">
        <v>28</v>
      </c>
      <c r="H18" s="79">
        <v>42693</v>
      </c>
      <c r="I18" s="122">
        <v>21.14</v>
      </c>
      <c r="J18" s="103">
        <v>0.11868055555532919</v>
      </c>
      <c r="K18" s="103">
        <v>0.11868055555532919</v>
      </c>
      <c r="L18" s="67">
        <v>13</v>
      </c>
      <c r="M18" s="80">
        <v>9.5264881944262733E-2</v>
      </c>
      <c r="O18" s="91">
        <v>13</v>
      </c>
      <c r="P18" s="113" t="s">
        <v>76</v>
      </c>
      <c r="Q18" s="114">
        <v>0.1040625</v>
      </c>
      <c r="R18" s="92">
        <v>21</v>
      </c>
      <c r="S18" s="115">
        <v>1</v>
      </c>
      <c r="T18" s="93">
        <f t="shared" ca="1" si="0"/>
        <v>21.8</v>
      </c>
      <c r="U18" s="116">
        <f t="shared" si="1"/>
        <v>1</v>
      </c>
      <c r="W18" s="144" t="s">
        <v>77</v>
      </c>
      <c r="X18" s="133" t="s">
        <v>78</v>
      </c>
      <c r="Y18" s="133"/>
    </row>
    <row r="19" spans="1:25" ht="15" customHeight="1">
      <c r="A19" s="77" t="s">
        <v>53</v>
      </c>
      <c r="B19" s="77" t="s">
        <v>60</v>
      </c>
      <c r="C19" s="81" t="s">
        <v>61</v>
      </c>
      <c r="D19" s="82">
        <v>1984</v>
      </c>
      <c r="E19" s="77" t="s">
        <v>27</v>
      </c>
      <c r="F19" s="77" t="s">
        <v>27</v>
      </c>
      <c r="G19" s="78" t="s">
        <v>28</v>
      </c>
      <c r="H19" s="79">
        <v>42688</v>
      </c>
      <c r="I19" s="122">
        <v>21.27</v>
      </c>
      <c r="J19" s="103">
        <v>9.5486111109494232E-2</v>
      </c>
      <c r="K19" s="103">
        <v>9.5486111109494232E-2</v>
      </c>
      <c r="L19" s="67">
        <v>14</v>
      </c>
      <c r="M19" s="80">
        <v>9.5486111109494232E-2</v>
      </c>
      <c r="O19" s="91">
        <v>14</v>
      </c>
      <c r="P19" s="113" t="s">
        <v>79</v>
      </c>
      <c r="Q19" s="114">
        <v>0.10561342592592593</v>
      </c>
      <c r="R19" s="92">
        <v>22</v>
      </c>
      <c r="S19" s="115">
        <v>1</v>
      </c>
      <c r="T19" s="93">
        <f t="shared" ca="1" si="0"/>
        <v>21.64</v>
      </c>
      <c r="U19" s="116">
        <f t="shared" si="1"/>
        <v>1</v>
      </c>
      <c r="W19" s="144" t="s">
        <v>80</v>
      </c>
      <c r="X19" s="133" t="s">
        <v>81</v>
      </c>
      <c r="Y19" s="133"/>
    </row>
    <row r="20" spans="1:25" ht="15" customHeight="1">
      <c r="A20" s="77" t="s">
        <v>53</v>
      </c>
      <c r="B20" s="77" t="s">
        <v>60</v>
      </c>
      <c r="C20" s="81" t="s">
        <v>61</v>
      </c>
      <c r="D20" s="82">
        <v>1984</v>
      </c>
      <c r="E20" s="77" t="s">
        <v>27</v>
      </c>
      <c r="F20" s="77" t="s">
        <v>27</v>
      </c>
      <c r="G20" s="78" t="s">
        <v>28</v>
      </c>
      <c r="H20" s="79">
        <v>42687</v>
      </c>
      <c r="I20" s="107">
        <v>21.3</v>
      </c>
      <c r="J20" s="103">
        <v>9.6192129625706002E-2</v>
      </c>
      <c r="K20" s="103">
        <v>9.6192129625706002E-2</v>
      </c>
      <c r="L20" s="67">
        <v>15</v>
      </c>
      <c r="M20" s="80">
        <v>9.6192129625706002E-2</v>
      </c>
      <c r="O20" s="91">
        <v>15</v>
      </c>
      <c r="P20" s="113" t="s">
        <v>82</v>
      </c>
      <c r="Q20" s="114">
        <v>0.10641203703703704</v>
      </c>
      <c r="R20" s="92">
        <v>24</v>
      </c>
      <c r="S20" s="115">
        <v>1</v>
      </c>
      <c r="T20" s="93">
        <f t="shared" ca="1" si="0"/>
        <v>23.5</v>
      </c>
      <c r="U20" s="116">
        <f t="shared" si="1"/>
        <v>1</v>
      </c>
      <c r="W20" s="144" t="s">
        <v>83</v>
      </c>
      <c r="X20" s="133" t="s">
        <v>84</v>
      </c>
      <c r="Y20" s="133"/>
    </row>
    <row r="21" spans="1:25" ht="15" customHeight="1">
      <c r="A21" s="77" t="s">
        <v>58</v>
      </c>
      <c r="B21" s="77" t="s">
        <v>65</v>
      </c>
      <c r="C21" s="81" t="s">
        <v>66</v>
      </c>
      <c r="D21" s="82">
        <v>1977</v>
      </c>
      <c r="E21" s="77" t="s">
        <v>27</v>
      </c>
      <c r="F21" s="77" t="s">
        <v>27</v>
      </c>
      <c r="G21" s="78" t="s">
        <v>28</v>
      </c>
      <c r="H21" s="79">
        <v>42687</v>
      </c>
      <c r="I21" s="122">
        <v>21.2</v>
      </c>
      <c r="J21" s="103">
        <v>9.9930555559694767E-2</v>
      </c>
      <c r="K21" s="103">
        <v>9.9930555559694767E-2</v>
      </c>
      <c r="L21" s="67">
        <v>16</v>
      </c>
      <c r="M21" s="80">
        <v>9.7062548615131528E-2</v>
      </c>
      <c r="O21" s="91">
        <v>16</v>
      </c>
      <c r="P21" s="113" t="s">
        <v>85</v>
      </c>
      <c r="Q21" s="114">
        <v>0.10666666666666667</v>
      </c>
      <c r="R21" s="92">
        <v>25</v>
      </c>
      <c r="S21" s="115">
        <v>2</v>
      </c>
      <c r="T21" s="93">
        <f t="shared" ca="1" si="0"/>
        <v>43.150000000000006</v>
      </c>
      <c r="U21" s="116">
        <f t="shared" si="1"/>
        <v>2</v>
      </c>
      <c r="W21" s="144" t="s">
        <v>86</v>
      </c>
      <c r="X21" s="133" t="s">
        <v>87</v>
      </c>
      <c r="Y21" s="133"/>
    </row>
    <row r="22" spans="1:25" ht="15" customHeight="1">
      <c r="A22" s="77" t="s">
        <v>35</v>
      </c>
      <c r="B22" s="77" t="s">
        <v>36</v>
      </c>
      <c r="C22" s="81" t="s">
        <v>37</v>
      </c>
      <c r="D22" s="82">
        <v>1971</v>
      </c>
      <c r="E22" s="77" t="s">
        <v>38</v>
      </c>
      <c r="F22" s="77" t="s">
        <v>39</v>
      </c>
      <c r="G22" s="78" t="s">
        <v>28</v>
      </c>
      <c r="H22" s="79">
        <v>42692</v>
      </c>
      <c r="I22" s="122">
        <v>21.35</v>
      </c>
      <c r="J22" s="103">
        <v>0.12008101851824904</v>
      </c>
      <c r="K22" s="103">
        <v>0.12008101851824904</v>
      </c>
      <c r="L22" s="67">
        <v>17</v>
      </c>
      <c r="M22" s="80">
        <v>0.10040732736883379</v>
      </c>
      <c r="O22" s="91">
        <v>17</v>
      </c>
      <c r="P22" s="113" t="s">
        <v>88</v>
      </c>
      <c r="Q22" s="114">
        <v>0.10716435185185186</v>
      </c>
      <c r="R22" s="92">
        <v>26</v>
      </c>
      <c r="S22" s="115">
        <v>1</v>
      </c>
      <c r="T22" s="93">
        <f t="shared" ca="1" si="0"/>
        <v>21.61</v>
      </c>
      <c r="U22" s="116">
        <f t="shared" si="1"/>
        <v>1</v>
      </c>
      <c r="W22" s="144" t="s">
        <v>86</v>
      </c>
      <c r="X22" s="133" t="s">
        <v>89</v>
      </c>
      <c r="Y22" s="133"/>
    </row>
    <row r="23" spans="1:25" ht="15" customHeight="1">
      <c r="A23" s="77" t="s">
        <v>67</v>
      </c>
      <c r="B23" s="77" t="s">
        <v>31</v>
      </c>
      <c r="C23" s="81"/>
      <c r="D23" s="82">
        <v>1982</v>
      </c>
      <c r="E23" s="77" t="s">
        <v>27</v>
      </c>
      <c r="F23" s="77" t="s">
        <v>27</v>
      </c>
      <c r="G23" s="78" t="s">
        <v>28</v>
      </c>
      <c r="H23" s="79">
        <v>42687</v>
      </c>
      <c r="I23" s="122">
        <v>21.61</v>
      </c>
      <c r="J23" s="103">
        <v>0.10096064814570127</v>
      </c>
      <c r="K23" s="103">
        <v>0.10096064814570127</v>
      </c>
      <c r="L23" s="67">
        <v>18</v>
      </c>
      <c r="M23" s="80">
        <v>0.10075872684940987</v>
      </c>
      <c r="O23" s="91">
        <v>18</v>
      </c>
      <c r="P23" s="113" t="s">
        <v>90</v>
      </c>
      <c r="Q23" s="114">
        <v>0.1074537037037037</v>
      </c>
      <c r="R23" s="92">
        <v>27</v>
      </c>
      <c r="S23" s="115">
        <v>1</v>
      </c>
      <c r="T23" s="93">
        <f t="shared" ca="1" si="0"/>
        <v>21.07</v>
      </c>
      <c r="U23" s="116">
        <f t="shared" si="1"/>
        <v>1</v>
      </c>
      <c r="W23" s="144" t="s">
        <v>86</v>
      </c>
      <c r="X23" s="133" t="s">
        <v>91</v>
      </c>
      <c r="Y23" s="133"/>
    </row>
    <row r="24" spans="1:25" ht="15" customHeight="1">
      <c r="A24" s="77" t="s">
        <v>68</v>
      </c>
      <c r="B24" s="77" t="s">
        <v>92</v>
      </c>
      <c r="C24" s="81" t="s">
        <v>93</v>
      </c>
      <c r="D24" s="82">
        <v>1980</v>
      </c>
      <c r="E24" s="77" t="s">
        <v>27</v>
      </c>
      <c r="F24" s="77" t="s">
        <v>27</v>
      </c>
      <c r="G24" s="78" t="s">
        <v>28</v>
      </c>
      <c r="H24" s="79">
        <v>42687</v>
      </c>
      <c r="I24" s="122">
        <v>23.81</v>
      </c>
      <c r="J24" s="103">
        <v>0.10299768518598285</v>
      </c>
      <c r="K24" s="103">
        <v>0.10299768518598285</v>
      </c>
      <c r="L24" s="67">
        <v>19</v>
      </c>
      <c r="M24" s="80">
        <v>0.102070706019309</v>
      </c>
      <c r="O24" s="91">
        <v>19</v>
      </c>
      <c r="P24" s="113" t="s">
        <v>94</v>
      </c>
      <c r="Q24" s="114">
        <v>0.10993055555555555</v>
      </c>
      <c r="R24" s="92">
        <v>28</v>
      </c>
      <c r="S24" s="115">
        <v>2</v>
      </c>
      <c r="T24" s="93">
        <f t="shared" ca="1" si="0"/>
        <v>44.99</v>
      </c>
      <c r="U24" s="116">
        <f t="shared" si="1"/>
        <v>2</v>
      </c>
      <c r="W24" s="144" t="s">
        <v>95</v>
      </c>
      <c r="X24" s="133" t="s">
        <v>96</v>
      </c>
    </row>
    <row r="25" spans="1:25" ht="15" customHeight="1">
      <c r="A25" s="77" t="s">
        <v>73</v>
      </c>
      <c r="B25" s="77" t="s">
        <v>97</v>
      </c>
      <c r="C25" s="81" t="s">
        <v>57</v>
      </c>
      <c r="D25" s="82">
        <v>1984</v>
      </c>
      <c r="E25" s="77" t="s">
        <v>27</v>
      </c>
      <c r="F25" s="77" t="s">
        <v>27</v>
      </c>
      <c r="G25" s="78" t="s">
        <v>28</v>
      </c>
      <c r="H25" s="79">
        <v>42687</v>
      </c>
      <c r="I25" s="122">
        <v>21.85</v>
      </c>
      <c r="J25" s="103">
        <v>0.10333333333255723</v>
      </c>
      <c r="K25" s="103">
        <v>0.10333333333255723</v>
      </c>
      <c r="L25" s="67">
        <v>20</v>
      </c>
      <c r="M25" s="80">
        <v>0.10333333333255723</v>
      </c>
      <c r="O25" s="91">
        <v>20</v>
      </c>
      <c r="P25" s="113" t="s">
        <v>98</v>
      </c>
      <c r="Q25" s="114">
        <v>0.11018518518518518</v>
      </c>
      <c r="R25" s="92">
        <v>29</v>
      </c>
      <c r="S25" s="115">
        <v>1</v>
      </c>
      <c r="T25" s="93">
        <f t="shared" ca="1" si="0"/>
        <v>22.09</v>
      </c>
      <c r="U25" s="116">
        <f t="shared" si="1"/>
        <v>1</v>
      </c>
      <c r="W25" s="144" t="s">
        <v>95</v>
      </c>
      <c r="X25" s="133" t="s">
        <v>99</v>
      </c>
    </row>
    <row r="26" spans="1:25" ht="15" customHeight="1">
      <c r="A26" s="77" t="s">
        <v>76</v>
      </c>
      <c r="B26" s="77" t="s">
        <v>100</v>
      </c>
      <c r="C26" s="81" t="s">
        <v>101</v>
      </c>
      <c r="D26" s="82">
        <v>1966</v>
      </c>
      <c r="E26" s="77" t="s">
        <v>27</v>
      </c>
      <c r="F26" s="77" t="s">
        <v>33</v>
      </c>
      <c r="G26" s="78" t="s">
        <v>28</v>
      </c>
      <c r="H26" s="79">
        <v>42693</v>
      </c>
      <c r="I26" s="122">
        <v>21.8</v>
      </c>
      <c r="J26" s="103">
        <v>0.11731481481547235</v>
      </c>
      <c r="K26" s="103">
        <v>0.11731481481547235</v>
      </c>
      <c r="L26" s="67">
        <v>21</v>
      </c>
      <c r="M26" s="80">
        <v>0.10405824074132397</v>
      </c>
      <c r="O26" s="91">
        <v>21</v>
      </c>
      <c r="P26" s="113" t="s">
        <v>102</v>
      </c>
      <c r="Q26" s="114">
        <v>0.11099537037037037</v>
      </c>
      <c r="R26" s="92">
        <v>30</v>
      </c>
      <c r="S26" s="115">
        <v>2</v>
      </c>
      <c r="T26" s="93">
        <f t="shared" ca="1" si="0"/>
        <v>42.44</v>
      </c>
      <c r="U26" s="116">
        <f t="shared" si="1"/>
        <v>2</v>
      </c>
      <c r="W26" s="144" t="s">
        <v>103</v>
      </c>
      <c r="X26" s="133" t="s">
        <v>104</v>
      </c>
    </row>
    <row r="27" spans="1:25" ht="15" customHeight="1">
      <c r="A27" s="77" t="s">
        <v>79</v>
      </c>
      <c r="B27" s="77" t="s">
        <v>105</v>
      </c>
      <c r="C27" s="81" t="s">
        <v>106</v>
      </c>
      <c r="D27" s="82">
        <v>1979</v>
      </c>
      <c r="E27" s="77" t="s">
        <v>27</v>
      </c>
      <c r="F27" s="77" t="s">
        <v>27</v>
      </c>
      <c r="G27" s="78" t="s">
        <v>28</v>
      </c>
      <c r="H27" s="79">
        <v>42688</v>
      </c>
      <c r="I27" s="122">
        <v>21.64</v>
      </c>
      <c r="J27" s="103">
        <v>0.10715277778217569</v>
      </c>
      <c r="K27" s="103">
        <v>0.10715277778217569</v>
      </c>
      <c r="L27" s="67">
        <v>22</v>
      </c>
      <c r="M27" s="80">
        <v>0.10560977778211236</v>
      </c>
      <c r="O27" s="91">
        <v>22</v>
      </c>
      <c r="P27" s="113" t="s">
        <v>107</v>
      </c>
      <c r="Q27" s="114">
        <v>0.11270833333333334</v>
      </c>
      <c r="R27" s="92">
        <v>31</v>
      </c>
      <c r="S27" s="115">
        <v>1</v>
      </c>
      <c r="T27" s="93">
        <f t="shared" ca="1" si="0"/>
        <v>21.81</v>
      </c>
      <c r="U27" s="116">
        <f t="shared" si="1"/>
        <v>1</v>
      </c>
      <c r="W27" s="144" t="s">
        <v>103</v>
      </c>
      <c r="X27" s="133" t="s">
        <v>108</v>
      </c>
    </row>
    <row r="28" spans="1:25" ht="15" customHeight="1">
      <c r="A28" s="77" t="s">
        <v>53</v>
      </c>
      <c r="B28" s="77" t="s">
        <v>60</v>
      </c>
      <c r="C28" s="81" t="s">
        <v>109</v>
      </c>
      <c r="D28" s="82">
        <v>1984</v>
      </c>
      <c r="E28" s="77" t="s">
        <v>27</v>
      </c>
      <c r="F28" s="77" t="s">
        <v>27</v>
      </c>
      <c r="G28" s="78" t="s">
        <v>28</v>
      </c>
      <c r="H28" s="79">
        <v>42686</v>
      </c>
      <c r="I28" s="107">
        <v>21.06</v>
      </c>
      <c r="J28" s="103">
        <v>0.10581018518132623</v>
      </c>
      <c r="K28" s="103">
        <v>0.10581018518132623</v>
      </c>
      <c r="L28" s="67">
        <v>23</v>
      </c>
      <c r="M28" s="80">
        <v>0.10581018518132623</v>
      </c>
      <c r="O28" s="91">
        <v>23</v>
      </c>
      <c r="P28" s="113" t="s">
        <v>110</v>
      </c>
      <c r="Q28" s="114">
        <v>0.11300925925925925</v>
      </c>
      <c r="R28" s="92">
        <v>33</v>
      </c>
      <c r="S28" s="115">
        <v>1</v>
      </c>
      <c r="T28" s="93">
        <f t="shared" ca="1" si="0"/>
        <v>21.11</v>
      </c>
      <c r="U28" s="116">
        <f t="shared" si="1"/>
        <v>1</v>
      </c>
      <c r="W28" s="144" t="s">
        <v>103</v>
      </c>
      <c r="X28" s="133" t="s">
        <v>111</v>
      </c>
    </row>
    <row r="29" spans="1:25" ht="15" customHeight="1">
      <c r="A29" s="77" t="s">
        <v>82</v>
      </c>
      <c r="B29" s="77" t="s">
        <v>112</v>
      </c>
      <c r="C29" s="81" t="s">
        <v>113</v>
      </c>
      <c r="D29" s="82">
        <v>1972</v>
      </c>
      <c r="E29" s="77" t="s">
        <v>27</v>
      </c>
      <c r="F29" s="77" t="s">
        <v>114</v>
      </c>
      <c r="G29" s="78" t="s">
        <v>28</v>
      </c>
      <c r="H29" s="79">
        <v>42694</v>
      </c>
      <c r="I29" s="122">
        <v>23.5</v>
      </c>
      <c r="J29" s="103">
        <v>0.11405092592758592</v>
      </c>
      <c r="K29" s="103">
        <v>0.11405092592758592</v>
      </c>
      <c r="L29" s="67">
        <v>24</v>
      </c>
      <c r="M29" s="80">
        <v>0.10640951389043767</v>
      </c>
      <c r="O29" s="91">
        <v>24</v>
      </c>
      <c r="P29" s="113" t="s">
        <v>115</v>
      </c>
      <c r="Q29" s="114">
        <v>0.1130324074074074</v>
      </c>
      <c r="R29" s="92">
        <v>34</v>
      </c>
      <c r="S29" s="115">
        <v>7</v>
      </c>
      <c r="T29" s="93">
        <f t="shared" ca="1" si="0"/>
        <v>150.78</v>
      </c>
      <c r="U29" s="116">
        <f t="shared" si="1"/>
        <v>7</v>
      </c>
    </row>
    <row r="30" spans="1:25" ht="15" customHeight="1">
      <c r="A30" s="77" t="s">
        <v>85</v>
      </c>
      <c r="B30" s="77" t="s">
        <v>116</v>
      </c>
      <c r="C30" s="81" t="s">
        <v>117</v>
      </c>
      <c r="D30" s="82">
        <v>1980</v>
      </c>
      <c r="E30" s="77" t="s">
        <v>27</v>
      </c>
      <c r="F30" s="77" t="s">
        <v>27</v>
      </c>
      <c r="G30" s="78" t="s">
        <v>28</v>
      </c>
      <c r="H30" s="79">
        <v>42687</v>
      </c>
      <c r="I30" s="122">
        <v>21.53</v>
      </c>
      <c r="J30" s="103">
        <v>0.10763888889050577</v>
      </c>
      <c r="K30" s="103">
        <v>0.10763888889050577</v>
      </c>
      <c r="L30" s="67">
        <v>25</v>
      </c>
      <c r="M30" s="80">
        <v>0.10667013889049122</v>
      </c>
      <c r="O30" s="91">
        <v>25</v>
      </c>
      <c r="P30" s="113" t="s">
        <v>118</v>
      </c>
      <c r="Q30" s="114">
        <v>0.11399305555555556</v>
      </c>
      <c r="R30" s="92">
        <v>35</v>
      </c>
      <c r="S30" s="115">
        <v>1</v>
      </c>
      <c r="T30" s="93">
        <f t="shared" ca="1" si="0"/>
        <v>21.46</v>
      </c>
      <c r="U30" s="116">
        <f t="shared" si="1"/>
        <v>1</v>
      </c>
    </row>
    <row r="31" spans="1:25" ht="15" customHeight="1">
      <c r="A31" s="77" t="s">
        <v>88</v>
      </c>
      <c r="B31" s="77" t="s">
        <v>105</v>
      </c>
      <c r="C31" s="81"/>
      <c r="D31" s="82">
        <v>1991</v>
      </c>
      <c r="E31" s="77" t="s">
        <v>27</v>
      </c>
      <c r="F31" s="77" t="s">
        <v>27</v>
      </c>
      <c r="G31" s="78" t="s">
        <v>28</v>
      </c>
      <c r="H31" s="79">
        <v>42688</v>
      </c>
      <c r="I31" s="122">
        <v>21.61</v>
      </c>
      <c r="J31" s="103">
        <v>0.10716435185185186</v>
      </c>
      <c r="K31" s="103">
        <v>0.10716435185185186</v>
      </c>
      <c r="L31" s="67">
        <v>26</v>
      </c>
      <c r="M31" s="80">
        <v>0.10716435185185186</v>
      </c>
      <c r="O31" s="91">
        <v>26</v>
      </c>
      <c r="P31" s="113" t="s">
        <v>119</v>
      </c>
      <c r="Q31" s="114">
        <v>0.1140625</v>
      </c>
      <c r="R31" s="92">
        <v>36</v>
      </c>
      <c r="S31" s="115">
        <v>2</v>
      </c>
      <c r="T31" s="93">
        <f t="shared" ca="1" si="0"/>
        <v>44.260000000000005</v>
      </c>
      <c r="U31" s="116">
        <f t="shared" si="1"/>
        <v>2</v>
      </c>
    </row>
    <row r="32" spans="1:25" ht="15" customHeight="1">
      <c r="A32" s="77" t="s">
        <v>90</v>
      </c>
      <c r="B32" s="77" t="s">
        <v>31</v>
      </c>
      <c r="C32" s="81" t="s">
        <v>120</v>
      </c>
      <c r="D32" s="82">
        <v>1975</v>
      </c>
      <c r="E32" s="77" t="s">
        <v>27</v>
      </c>
      <c r="F32" s="77" t="s">
        <v>114</v>
      </c>
      <c r="G32" s="78" t="s">
        <v>28</v>
      </c>
      <c r="H32" s="79">
        <v>42691</v>
      </c>
      <c r="I32" s="122">
        <v>21.07</v>
      </c>
      <c r="J32" s="103">
        <v>0.11239583333333332</v>
      </c>
      <c r="K32" s="103">
        <v>0.11239583333333332</v>
      </c>
      <c r="L32" s="67">
        <v>27</v>
      </c>
      <c r="M32" s="80">
        <v>0.10745041666666665</v>
      </c>
      <c r="O32" s="91">
        <v>27</v>
      </c>
      <c r="P32" s="113" t="s">
        <v>121</v>
      </c>
      <c r="Q32" s="114">
        <v>0.11557870370370371</v>
      </c>
      <c r="R32" s="92">
        <v>38</v>
      </c>
      <c r="S32" s="115">
        <v>1</v>
      </c>
      <c r="T32" s="93">
        <f t="shared" ca="1" si="0"/>
        <v>21.04</v>
      </c>
      <c r="U32" s="116">
        <f t="shared" si="1"/>
        <v>1</v>
      </c>
    </row>
    <row r="33" spans="1:21" ht="15" customHeight="1">
      <c r="A33" s="77" t="s">
        <v>94</v>
      </c>
      <c r="B33" s="77" t="s">
        <v>122</v>
      </c>
      <c r="C33" s="81"/>
      <c r="D33" s="82">
        <v>1978</v>
      </c>
      <c r="E33" s="77" t="s">
        <v>27</v>
      </c>
      <c r="F33" s="77" t="s">
        <v>27</v>
      </c>
      <c r="G33" s="78" t="s">
        <v>28</v>
      </c>
      <c r="H33" s="79">
        <v>42692</v>
      </c>
      <c r="I33" s="122">
        <v>21.71</v>
      </c>
      <c r="J33" s="103">
        <v>0.11230324074131204</v>
      </c>
      <c r="K33" s="103">
        <v>0.11230324074131204</v>
      </c>
      <c r="L33" s="67">
        <v>28</v>
      </c>
      <c r="M33" s="80">
        <v>0.10993364236167036</v>
      </c>
      <c r="O33" s="91">
        <v>28</v>
      </c>
      <c r="P33" s="113" t="s">
        <v>123</v>
      </c>
      <c r="Q33" s="114">
        <v>0.11578703703703704</v>
      </c>
      <c r="R33" s="92">
        <v>39</v>
      </c>
      <c r="S33" s="115">
        <v>2</v>
      </c>
      <c r="T33" s="93">
        <f t="shared" ca="1" si="0"/>
        <v>43.91</v>
      </c>
      <c r="U33" s="116">
        <f t="shared" si="1"/>
        <v>2</v>
      </c>
    </row>
    <row r="34" spans="1:21" ht="15" customHeight="1">
      <c r="A34" s="77" t="s">
        <v>98</v>
      </c>
      <c r="B34" s="77" t="s">
        <v>124</v>
      </c>
      <c r="C34" s="81"/>
      <c r="D34" s="82">
        <v>1986</v>
      </c>
      <c r="E34" s="77" t="s">
        <v>27</v>
      </c>
      <c r="F34" s="77" t="s">
        <v>27</v>
      </c>
      <c r="G34" s="78" t="s">
        <v>28</v>
      </c>
      <c r="H34" s="79">
        <v>42691</v>
      </c>
      <c r="I34" s="122">
        <v>22.09</v>
      </c>
      <c r="J34" s="103">
        <v>0.11018518518518518</v>
      </c>
      <c r="K34" s="103">
        <v>0.11018518518518518</v>
      </c>
      <c r="L34" s="67">
        <v>29</v>
      </c>
      <c r="M34" s="80">
        <v>0.11018518518518518</v>
      </c>
      <c r="O34" s="91">
        <v>29</v>
      </c>
      <c r="P34" s="113" t="s">
        <v>125</v>
      </c>
      <c r="Q34" s="114">
        <v>0.11619212962962962</v>
      </c>
      <c r="R34" s="92">
        <v>40</v>
      </c>
      <c r="S34" s="115">
        <v>1</v>
      </c>
      <c r="T34" s="93">
        <f t="shared" ca="1" si="0"/>
        <v>21.29</v>
      </c>
      <c r="U34" s="116">
        <f t="shared" si="1"/>
        <v>1</v>
      </c>
    </row>
    <row r="35" spans="1:21" ht="15" customHeight="1">
      <c r="A35" s="77" t="s">
        <v>102</v>
      </c>
      <c r="B35" s="77" t="s">
        <v>31</v>
      </c>
      <c r="C35" s="81"/>
      <c r="D35" s="82">
        <v>1972</v>
      </c>
      <c r="E35" s="77" t="s">
        <v>27</v>
      </c>
      <c r="F35" s="77" t="s">
        <v>114</v>
      </c>
      <c r="G35" s="78" t="s">
        <v>28</v>
      </c>
      <c r="H35" s="79">
        <v>42692</v>
      </c>
      <c r="I35" s="122">
        <v>21.21</v>
      </c>
      <c r="J35" s="103">
        <v>0.11896990740933688</v>
      </c>
      <c r="K35" s="103">
        <v>0.11896990740933688</v>
      </c>
      <c r="L35" s="67">
        <v>30</v>
      </c>
      <c r="M35" s="80">
        <v>0.11099892361291132</v>
      </c>
      <c r="O35" s="91">
        <v>30</v>
      </c>
      <c r="P35" s="113" t="s">
        <v>126</v>
      </c>
      <c r="Q35" s="114">
        <v>0.11785879629629629</v>
      </c>
      <c r="R35" s="92">
        <v>41</v>
      </c>
      <c r="S35" s="115">
        <v>1</v>
      </c>
      <c r="T35" s="93">
        <f t="shared" ca="1" si="0"/>
        <v>21.51</v>
      </c>
      <c r="U35" s="116">
        <f t="shared" si="1"/>
        <v>1</v>
      </c>
    </row>
    <row r="36" spans="1:21" ht="15" customHeight="1">
      <c r="A36" s="77" t="s">
        <v>107</v>
      </c>
      <c r="B36" s="77" t="s">
        <v>127</v>
      </c>
      <c r="C36" s="81"/>
      <c r="D36" s="82">
        <v>1969</v>
      </c>
      <c r="E36" s="77" t="s">
        <v>27</v>
      </c>
      <c r="F36" s="77" t="s">
        <v>114</v>
      </c>
      <c r="G36" s="78" t="s">
        <v>28</v>
      </c>
      <c r="H36" s="79">
        <v>42693</v>
      </c>
      <c r="I36" s="122">
        <v>21.81</v>
      </c>
      <c r="J36" s="103">
        <v>0.12385416666802485</v>
      </c>
      <c r="K36" s="103">
        <v>0.12385416666802485</v>
      </c>
      <c r="L36" s="67">
        <v>31</v>
      </c>
      <c r="M36" s="80">
        <v>0.11270729166790261</v>
      </c>
      <c r="O36" s="91">
        <v>31</v>
      </c>
      <c r="P36" s="113" t="s">
        <v>128</v>
      </c>
      <c r="Q36" s="114">
        <v>0.11791666666666667</v>
      </c>
      <c r="R36" s="92">
        <v>42</v>
      </c>
      <c r="S36" s="115">
        <v>3</v>
      </c>
      <c r="T36" s="93">
        <f t="shared" ca="1" si="0"/>
        <v>63.990000000000009</v>
      </c>
      <c r="U36" s="116">
        <f t="shared" si="1"/>
        <v>3</v>
      </c>
    </row>
    <row r="37" spans="1:21" ht="15" customHeight="1">
      <c r="A37" s="77" t="s">
        <v>53</v>
      </c>
      <c r="B37" s="77" t="s">
        <v>60</v>
      </c>
      <c r="C37" s="81" t="s">
        <v>61</v>
      </c>
      <c r="D37" s="82">
        <v>1984</v>
      </c>
      <c r="E37" s="77" t="s">
        <v>27</v>
      </c>
      <c r="F37" s="77" t="s">
        <v>27</v>
      </c>
      <c r="G37" s="78" t="s">
        <v>28</v>
      </c>
      <c r="H37" s="79">
        <v>42691</v>
      </c>
      <c r="I37" s="122">
        <v>21.31</v>
      </c>
      <c r="J37" s="103">
        <v>0.11281249999592546</v>
      </c>
      <c r="K37" s="103">
        <v>0.11281249999592546</v>
      </c>
      <c r="L37" s="67">
        <v>32</v>
      </c>
      <c r="M37" s="80">
        <v>0.11281249999592546</v>
      </c>
      <c r="O37" s="91">
        <v>32</v>
      </c>
      <c r="P37" s="113" t="s">
        <v>129</v>
      </c>
      <c r="Q37" s="114">
        <v>0.12003472222222222</v>
      </c>
      <c r="R37" s="92">
        <v>44</v>
      </c>
      <c r="S37" s="115">
        <v>1</v>
      </c>
      <c r="T37" s="93">
        <f t="shared" ca="1" si="0"/>
        <v>21.46</v>
      </c>
      <c r="U37" s="116">
        <f t="shared" si="1"/>
        <v>1</v>
      </c>
    </row>
    <row r="38" spans="1:21" ht="15" customHeight="1">
      <c r="A38" s="77" t="s">
        <v>110</v>
      </c>
      <c r="B38" s="77" t="s">
        <v>130</v>
      </c>
      <c r="C38" s="81"/>
      <c r="D38" s="82">
        <v>1980</v>
      </c>
      <c r="E38" s="77" t="s">
        <v>27</v>
      </c>
      <c r="F38" s="77" t="s">
        <v>27</v>
      </c>
      <c r="G38" s="78" t="s">
        <v>28</v>
      </c>
      <c r="H38" s="79">
        <v>42691</v>
      </c>
      <c r="I38" s="122">
        <v>21.11</v>
      </c>
      <c r="J38" s="103">
        <v>0.11403935185080627</v>
      </c>
      <c r="K38" s="103">
        <v>0.11403935185080627</v>
      </c>
      <c r="L38" s="67">
        <v>33</v>
      </c>
      <c r="M38" s="80">
        <v>0.11301299768414902</v>
      </c>
      <c r="O38" s="91">
        <v>33</v>
      </c>
      <c r="P38" s="113" t="s">
        <v>131</v>
      </c>
      <c r="Q38" s="114">
        <v>0.12202546296296296</v>
      </c>
      <c r="R38" s="92">
        <v>49</v>
      </c>
      <c r="S38" s="115">
        <v>1</v>
      </c>
      <c r="T38" s="93">
        <f t="shared" ca="1" si="0"/>
        <v>22.48</v>
      </c>
      <c r="U38" s="116">
        <f t="shared" si="1"/>
        <v>1</v>
      </c>
    </row>
    <row r="39" spans="1:21" ht="15" customHeight="1">
      <c r="A39" s="77" t="s">
        <v>115</v>
      </c>
      <c r="B39" s="77" t="s">
        <v>124</v>
      </c>
      <c r="C39" s="81" t="s">
        <v>132</v>
      </c>
      <c r="D39" s="82">
        <v>1974</v>
      </c>
      <c r="E39" s="77" t="s">
        <v>27</v>
      </c>
      <c r="F39" s="77" t="s">
        <v>114</v>
      </c>
      <c r="G39" s="78" t="s">
        <v>28</v>
      </c>
      <c r="H39" s="79">
        <v>42693</v>
      </c>
      <c r="I39" s="122">
        <v>21.25</v>
      </c>
      <c r="J39" s="103">
        <v>0.11918981481721858</v>
      </c>
      <c r="K39" s="103">
        <v>0.11918981481721858</v>
      </c>
      <c r="L39" s="67">
        <v>34</v>
      </c>
      <c r="M39" s="80">
        <v>0.11302770139116838</v>
      </c>
      <c r="O39" s="91">
        <v>34</v>
      </c>
      <c r="P39" s="113" t="s">
        <v>133</v>
      </c>
      <c r="Q39" s="114">
        <v>0.12237268518518518</v>
      </c>
      <c r="R39" s="92">
        <v>50</v>
      </c>
      <c r="S39" s="115">
        <v>1</v>
      </c>
      <c r="T39" s="93">
        <f t="shared" ca="1" si="0"/>
        <v>21.77</v>
      </c>
      <c r="U39" s="116">
        <f t="shared" si="1"/>
        <v>1</v>
      </c>
    </row>
    <row r="40" spans="1:21" ht="15" customHeight="1">
      <c r="A40" s="77" t="s">
        <v>118</v>
      </c>
      <c r="B40" s="77" t="s">
        <v>50</v>
      </c>
      <c r="C40" s="81" t="s">
        <v>134</v>
      </c>
      <c r="D40" s="82">
        <v>1979</v>
      </c>
      <c r="E40" s="77" t="s">
        <v>27</v>
      </c>
      <c r="F40" s="77" t="s">
        <v>27</v>
      </c>
      <c r="G40" s="78" t="s">
        <v>28</v>
      </c>
      <c r="H40" s="79">
        <v>42691</v>
      </c>
      <c r="I40" s="122">
        <v>21.46</v>
      </c>
      <c r="J40" s="103">
        <v>0.11565972222160781</v>
      </c>
      <c r="K40" s="103">
        <v>0.11565972222160781</v>
      </c>
      <c r="L40" s="67">
        <v>35</v>
      </c>
      <c r="M40" s="80">
        <v>0.11399422222161666</v>
      </c>
      <c r="O40" s="91">
        <v>35</v>
      </c>
      <c r="P40" s="113" t="s">
        <v>135</v>
      </c>
      <c r="Q40" s="114">
        <v>0.12364583333333333</v>
      </c>
      <c r="R40" s="92">
        <v>52</v>
      </c>
      <c r="S40" s="115">
        <v>1</v>
      </c>
      <c r="T40" s="93">
        <f t="shared" ca="1" si="0"/>
        <v>23.78</v>
      </c>
      <c r="U40" s="116">
        <f t="shared" si="1"/>
        <v>1</v>
      </c>
    </row>
    <row r="41" spans="1:21" ht="15" customHeight="1">
      <c r="A41" s="77" t="s">
        <v>119</v>
      </c>
      <c r="B41" s="77" t="s">
        <v>136</v>
      </c>
      <c r="C41" s="81"/>
      <c r="D41" s="82">
        <v>1976</v>
      </c>
      <c r="E41" s="77" t="s">
        <v>27</v>
      </c>
      <c r="F41" s="77" t="s">
        <v>114</v>
      </c>
      <c r="G41" s="78" t="s">
        <v>28</v>
      </c>
      <c r="H41" s="79">
        <v>42692</v>
      </c>
      <c r="I41" s="122">
        <v>21.6</v>
      </c>
      <c r="J41" s="103">
        <v>0.11836805555503815</v>
      </c>
      <c r="K41" s="103">
        <v>0.11836805555503815</v>
      </c>
      <c r="L41" s="67">
        <v>36</v>
      </c>
      <c r="M41" s="80">
        <v>0.11405945833283476</v>
      </c>
      <c r="O41" s="91">
        <v>36</v>
      </c>
      <c r="P41" s="113" t="s">
        <v>137</v>
      </c>
      <c r="Q41" s="114">
        <v>0.12515046296296298</v>
      </c>
      <c r="R41" s="92">
        <v>54</v>
      </c>
      <c r="S41" s="115">
        <v>1</v>
      </c>
      <c r="T41" s="93">
        <f t="shared" ca="1" si="0"/>
        <v>22.4</v>
      </c>
      <c r="U41" s="116">
        <f t="shared" si="1"/>
        <v>1</v>
      </c>
    </row>
    <row r="42" spans="1:21" ht="15" customHeight="1">
      <c r="A42" s="77" t="s">
        <v>85</v>
      </c>
      <c r="B42" s="77" t="s">
        <v>116</v>
      </c>
      <c r="C42" s="81" t="s">
        <v>117</v>
      </c>
      <c r="D42" s="82">
        <v>1980</v>
      </c>
      <c r="E42" s="77" t="s">
        <v>27</v>
      </c>
      <c r="F42" s="77" t="s">
        <v>27</v>
      </c>
      <c r="G42" s="78" t="s">
        <v>28</v>
      </c>
      <c r="H42" s="79">
        <v>42691</v>
      </c>
      <c r="I42" s="122">
        <v>21.62</v>
      </c>
      <c r="J42" s="103">
        <v>0.11555555555969477</v>
      </c>
      <c r="K42" s="103">
        <v>0.11555555555969477</v>
      </c>
      <c r="L42" s="67">
        <v>37</v>
      </c>
      <c r="M42" s="80">
        <v>0.11451555555965752</v>
      </c>
      <c r="O42" s="91">
        <v>37</v>
      </c>
      <c r="P42" s="113" t="s">
        <v>138</v>
      </c>
      <c r="Q42" s="114">
        <v>0.12554398148148146</v>
      </c>
      <c r="R42" s="92">
        <v>55</v>
      </c>
      <c r="S42" s="115">
        <v>1</v>
      </c>
      <c r="T42" s="93">
        <f t="shared" ca="1" si="0"/>
        <v>22.74</v>
      </c>
      <c r="U42" s="116">
        <f t="shared" si="1"/>
        <v>1</v>
      </c>
    </row>
    <row r="43" spans="1:21" ht="15" customHeight="1">
      <c r="A43" s="77" t="s">
        <v>121</v>
      </c>
      <c r="B43" s="77" t="s">
        <v>139</v>
      </c>
      <c r="C43" s="81" t="s">
        <v>113</v>
      </c>
      <c r="D43" s="82">
        <v>1974</v>
      </c>
      <c r="E43" s="77" t="s">
        <v>27</v>
      </c>
      <c r="F43" s="77" t="s">
        <v>114</v>
      </c>
      <c r="G43" s="78" t="s">
        <v>28</v>
      </c>
      <c r="H43" s="79">
        <v>42691</v>
      </c>
      <c r="I43" s="122">
        <v>21.04</v>
      </c>
      <c r="J43" s="103">
        <v>0.12187499999708962</v>
      </c>
      <c r="K43" s="103">
        <v>0.12187499999708962</v>
      </c>
      <c r="L43" s="67">
        <v>38</v>
      </c>
      <c r="M43" s="80">
        <v>0.11557406249724009</v>
      </c>
      <c r="O43" s="91">
        <v>38</v>
      </c>
      <c r="P43" s="113" t="s">
        <v>140</v>
      </c>
      <c r="Q43" s="114">
        <v>0.12796296296296297</v>
      </c>
      <c r="R43" s="92">
        <v>56</v>
      </c>
      <c r="S43" s="115">
        <v>2</v>
      </c>
      <c r="T43" s="93">
        <f t="shared" ca="1" si="0"/>
        <v>47.1</v>
      </c>
      <c r="U43" s="116">
        <f t="shared" si="1"/>
        <v>2</v>
      </c>
    </row>
    <row r="44" spans="1:21" ht="15" customHeight="1">
      <c r="A44" s="77" t="s">
        <v>123</v>
      </c>
      <c r="B44" s="77" t="s">
        <v>141</v>
      </c>
      <c r="C44" s="81"/>
      <c r="D44" s="82">
        <v>1967</v>
      </c>
      <c r="E44" s="77" t="s">
        <v>38</v>
      </c>
      <c r="F44" s="77" t="s">
        <v>39</v>
      </c>
      <c r="G44" s="78" t="s">
        <v>28</v>
      </c>
      <c r="H44" s="79">
        <v>42694</v>
      </c>
      <c r="I44" s="122">
        <v>21.69</v>
      </c>
      <c r="J44" s="103">
        <v>0.14677083333663177</v>
      </c>
      <c r="K44" s="103">
        <v>0.14677083333663177</v>
      </c>
      <c r="L44" s="67">
        <v>39</v>
      </c>
      <c r="M44" s="80">
        <v>0.11579088972534905</v>
      </c>
      <c r="O44" s="91">
        <v>39</v>
      </c>
      <c r="P44" s="113" t="s">
        <v>142</v>
      </c>
      <c r="Q44" s="114">
        <v>0.12813657407407408</v>
      </c>
      <c r="R44" s="92">
        <v>57</v>
      </c>
      <c r="S44" s="115">
        <v>2</v>
      </c>
      <c r="T44" s="93">
        <f t="shared" ca="1" si="0"/>
        <v>42.92</v>
      </c>
      <c r="U44" s="116">
        <f t="shared" si="1"/>
        <v>2</v>
      </c>
    </row>
    <row r="45" spans="1:21" ht="15" customHeight="1">
      <c r="A45" s="77" t="s">
        <v>125</v>
      </c>
      <c r="B45" s="77" t="s">
        <v>143</v>
      </c>
      <c r="C45" s="81" t="s">
        <v>144</v>
      </c>
      <c r="D45" s="82">
        <v>1976</v>
      </c>
      <c r="E45" s="77" t="s">
        <v>27</v>
      </c>
      <c r="F45" s="77" t="s">
        <v>114</v>
      </c>
      <c r="G45" s="78" t="s">
        <v>28</v>
      </c>
      <c r="H45" s="79">
        <v>42687</v>
      </c>
      <c r="I45" s="122">
        <v>21.29</v>
      </c>
      <c r="J45" s="103">
        <v>0.12057870370335877</v>
      </c>
      <c r="K45" s="103">
        <v>0.12057870370335877</v>
      </c>
      <c r="L45" s="67">
        <v>40</v>
      </c>
      <c r="M45" s="80">
        <v>0.11618963888855652</v>
      </c>
      <c r="O45" s="91">
        <v>40</v>
      </c>
      <c r="P45" s="113" t="s">
        <v>145</v>
      </c>
      <c r="Q45" s="114">
        <v>0.1292939814814815</v>
      </c>
      <c r="R45" s="92">
        <v>58</v>
      </c>
      <c r="S45" s="115">
        <v>3</v>
      </c>
      <c r="T45" s="93">
        <f t="shared" ca="1" si="0"/>
        <v>67.77000000000001</v>
      </c>
      <c r="U45" s="116">
        <f t="shared" si="1"/>
        <v>3</v>
      </c>
    </row>
    <row r="46" spans="1:21" ht="15" customHeight="1">
      <c r="A46" s="77" t="s">
        <v>126</v>
      </c>
      <c r="B46" s="77" t="s">
        <v>146</v>
      </c>
      <c r="C46" s="81"/>
      <c r="D46" s="82">
        <v>1967</v>
      </c>
      <c r="E46" s="77" t="s">
        <v>27</v>
      </c>
      <c r="F46" s="77" t="s">
        <v>114</v>
      </c>
      <c r="G46" s="78" t="s">
        <v>28</v>
      </c>
      <c r="H46" s="79">
        <v>42693</v>
      </c>
      <c r="I46" s="122">
        <v>21.51</v>
      </c>
      <c r="J46" s="103">
        <v>0.13173611111415084</v>
      </c>
      <c r="K46" s="103">
        <v>0.13173611111415084</v>
      </c>
      <c r="L46" s="67">
        <v>41</v>
      </c>
      <c r="M46" s="80">
        <v>0.11786429861383077</v>
      </c>
      <c r="O46" s="91">
        <v>41</v>
      </c>
      <c r="P46" s="113" t="s">
        <v>147</v>
      </c>
      <c r="Q46" s="114">
        <v>0.12952546296296297</v>
      </c>
      <c r="R46" s="92">
        <v>59</v>
      </c>
      <c r="S46" s="115">
        <v>2</v>
      </c>
      <c r="T46" s="93">
        <f t="shared" ca="1" si="0"/>
        <v>45.07</v>
      </c>
      <c r="U46" s="116">
        <f t="shared" si="1"/>
        <v>2</v>
      </c>
    </row>
    <row r="47" spans="1:21" ht="15" customHeight="1">
      <c r="A47" s="77" t="s">
        <v>128</v>
      </c>
      <c r="B47" s="77" t="s">
        <v>148</v>
      </c>
      <c r="C47" s="81"/>
      <c r="D47" s="82">
        <v>1978</v>
      </c>
      <c r="E47" s="77" t="s">
        <v>27</v>
      </c>
      <c r="F47" s="77" t="s">
        <v>27</v>
      </c>
      <c r="G47" s="78" t="s">
        <v>28</v>
      </c>
      <c r="H47" s="79">
        <v>42691</v>
      </c>
      <c r="I47" s="122">
        <v>21.16</v>
      </c>
      <c r="J47" s="103">
        <v>0.12046296296466608</v>
      </c>
      <c r="K47" s="103">
        <v>0.12046296296466608</v>
      </c>
      <c r="L47" s="67">
        <v>42</v>
      </c>
      <c r="M47" s="80">
        <v>0.11792119444611163</v>
      </c>
      <c r="O47" s="91">
        <v>42</v>
      </c>
      <c r="P47" s="113" t="s">
        <v>149</v>
      </c>
      <c r="Q47" s="114">
        <v>0.12961805555555556</v>
      </c>
      <c r="R47" s="92">
        <v>61</v>
      </c>
      <c r="S47" s="115">
        <v>1</v>
      </c>
      <c r="T47" s="93">
        <f t="shared" ca="1" si="0"/>
        <v>21.73</v>
      </c>
      <c r="U47" s="116">
        <f t="shared" si="1"/>
        <v>1</v>
      </c>
    </row>
    <row r="48" spans="1:21" ht="15" customHeight="1">
      <c r="A48" s="77" t="s">
        <v>119</v>
      </c>
      <c r="B48" s="77" t="s">
        <v>136</v>
      </c>
      <c r="C48" s="81"/>
      <c r="D48" s="82">
        <v>1976</v>
      </c>
      <c r="E48" s="77" t="s">
        <v>27</v>
      </c>
      <c r="F48" s="77" t="s">
        <v>114</v>
      </c>
      <c r="G48" s="78" t="s">
        <v>28</v>
      </c>
      <c r="H48" s="79">
        <v>42688</v>
      </c>
      <c r="I48" s="122">
        <v>22.66</v>
      </c>
      <c r="J48" s="103">
        <v>0.12422453703766223</v>
      </c>
      <c r="K48" s="103">
        <v>0.12422453703766223</v>
      </c>
      <c r="L48" s="67">
        <v>43</v>
      </c>
      <c r="M48" s="80">
        <v>0.11970276388949133</v>
      </c>
      <c r="O48" s="91">
        <v>43</v>
      </c>
      <c r="P48" s="113" t="s">
        <v>150</v>
      </c>
      <c r="Q48" s="114">
        <v>0.13037037037037039</v>
      </c>
      <c r="R48" s="92">
        <v>62</v>
      </c>
      <c r="S48" s="115">
        <v>1</v>
      </c>
      <c r="T48" s="93">
        <f t="shared" ca="1" si="0"/>
        <v>20.88</v>
      </c>
      <c r="U48" s="116">
        <f t="shared" si="1"/>
        <v>1</v>
      </c>
    </row>
    <row r="49" spans="1:21" ht="15" customHeight="1">
      <c r="A49" s="77" t="s">
        <v>129</v>
      </c>
      <c r="B49" s="77" t="s">
        <v>151</v>
      </c>
      <c r="C49" s="81" t="s">
        <v>32</v>
      </c>
      <c r="D49" s="82">
        <v>1964</v>
      </c>
      <c r="E49" s="77" t="s">
        <v>38</v>
      </c>
      <c r="F49" s="77" t="s">
        <v>72</v>
      </c>
      <c r="G49" s="78" t="s">
        <v>28</v>
      </c>
      <c r="H49" s="79">
        <v>42694</v>
      </c>
      <c r="I49" s="122">
        <v>21.46</v>
      </c>
      <c r="J49" s="103">
        <v>0.15984953703703705</v>
      </c>
      <c r="K49" s="103">
        <v>0.15984953703703705</v>
      </c>
      <c r="L49" s="67">
        <v>44</v>
      </c>
      <c r="M49" s="80">
        <v>0.12003442468377042</v>
      </c>
      <c r="O49" s="91">
        <v>44</v>
      </c>
      <c r="P49" s="113" t="s">
        <v>152</v>
      </c>
      <c r="Q49" s="114">
        <v>0.13212962962962962</v>
      </c>
      <c r="R49" s="92">
        <v>64</v>
      </c>
      <c r="S49" s="115">
        <v>1</v>
      </c>
      <c r="T49" s="93">
        <f t="shared" ca="1" si="0"/>
        <v>22.1</v>
      </c>
      <c r="U49" s="116">
        <f t="shared" si="1"/>
        <v>1</v>
      </c>
    </row>
    <row r="50" spans="1:21" ht="15" customHeight="1">
      <c r="A50" s="121" t="s">
        <v>53</v>
      </c>
      <c r="B50" s="121" t="s">
        <v>60</v>
      </c>
      <c r="C50" s="125" t="s">
        <v>61</v>
      </c>
      <c r="D50" s="126">
        <v>1984</v>
      </c>
      <c r="E50" s="121" t="s">
        <v>27</v>
      </c>
      <c r="F50" s="121" t="s">
        <v>27</v>
      </c>
      <c r="G50" s="127" t="s">
        <v>28</v>
      </c>
      <c r="H50" s="128">
        <v>42692</v>
      </c>
      <c r="I50" s="129">
        <v>21.15</v>
      </c>
      <c r="J50" s="130">
        <v>0.12010416666453239</v>
      </c>
      <c r="K50" s="130">
        <v>0.12010416666453239</v>
      </c>
      <c r="L50" s="67">
        <v>45</v>
      </c>
      <c r="M50" s="131">
        <v>0.12010416666453239</v>
      </c>
      <c r="O50" s="91">
        <v>45</v>
      </c>
      <c r="P50" s="113" t="s">
        <v>153</v>
      </c>
      <c r="Q50" s="114">
        <v>0.13422453703703704</v>
      </c>
      <c r="R50" s="92">
        <v>68</v>
      </c>
      <c r="S50" s="115">
        <v>1</v>
      </c>
      <c r="T50" s="93">
        <f t="shared" ca="1" si="0"/>
        <v>22.67</v>
      </c>
      <c r="U50" s="116">
        <f t="shared" si="1"/>
        <v>1</v>
      </c>
    </row>
    <row r="51" spans="1:21" ht="15" customHeight="1">
      <c r="A51" s="77" t="s">
        <v>102</v>
      </c>
      <c r="B51" s="77" t="s">
        <v>31</v>
      </c>
      <c r="C51" s="81"/>
      <c r="D51" s="82">
        <v>1972</v>
      </c>
      <c r="E51" s="77" t="s">
        <v>27</v>
      </c>
      <c r="F51" s="77" t="s">
        <v>114</v>
      </c>
      <c r="G51" s="78" t="s">
        <v>28</v>
      </c>
      <c r="H51" s="79">
        <v>42689</v>
      </c>
      <c r="I51" s="122">
        <v>21.23</v>
      </c>
      <c r="J51" s="103">
        <v>0.12917824074247619</v>
      </c>
      <c r="K51" s="103">
        <v>0.12917824074247619</v>
      </c>
      <c r="L51" s="67">
        <v>46</v>
      </c>
      <c r="M51" s="80">
        <v>0.1205232986127303</v>
      </c>
      <c r="O51" s="91">
        <v>46</v>
      </c>
      <c r="P51" s="113" t="s">
        <v>154</v>
      </c>
      <c r="Q51" s="114">
        <v>0.13625000000000001</v>
      </c>
      <c r="R51" s="92">
        <v>70</v>
      </c>
      <c r="S51" s="115">
        <v>1</v>
      </c>
      <c r="T51" s="93">
        <f t="shared" ca="1" si="0"/>
        <v>27.73</v>
      </c>
      <c r="U51" s="116">
        <f t="shared" si="1"/>
        <v>1</v>
      </c>
    </row>
    <row r="52" spans="1:21" ht="15" customHeight="1">
      <c r="A52" s="121" t="s">
        <v>94</v>
      </c>
      <c r="B52" s="121" t="s">
        <v>122</v>
      </c>
      <c r="C52" s="125"/>
      <c r="D52" s="126">
        <v>1978</v>
      </c>
      <c r="E52" s="121" t="s">
        <v>27</v>
      </c>
      <c r="F52" s="77" t="s">
        <v>27</v>
      </c>
      <c r="G52" s="78" t="s">
        <v>28</v>
      </c>
      <c r="H52" s="79">
        <v>42689</v>
      </c>
      <c r="I52" s="122">
        <v>23.28</v>
      </c>
      <c r="J52" s="103">
        <v>0.12439814814570127</v>
      </c>
      <c r="K52" s="103">
        <v>0.12439814814570127</v>
      </c>
      <c r="L52" s="67">
        <v>47</v>
      </c>
      <c r="M52" s="80">
        <v>0.12177334721982697</v>
      </c>
      <c r="O52" s="91">
        <v>47</v>
      </c>
      <c r="P52" s="113" t="s">
        <v>155</v>
      </c>
      <c r="Q52" s="114">
        <v>0.13643518518518519</v>
      </c>
      <c r="R52" s="92">
        <v>72</v>
      </c>
      <c r="S52" s="115">
        <v>1</v>
      </c>
      <c r="T52" s="93">
        <f t="shared" ca="1" si="0"/>
        <v>23.5</v>
      </c>
      <c r="U52" s="116">
        <f t="shared" si="1"/>
        <v>1</v>
      </c>
    </row>
    <row r="53" spans="1:21" ht="15" customHeight="1">
      <c r="A53" s="77" t="s">
        <v>123</v>
      </c>
      <c r="B53" s="77" t="s">
        <v>141</v>
      </c>
      <c r="C53" s="81"/>
      <c r="D53" s="82">
        <v>1967</v>
      </c>
      <c r="E53" s="77" t="s">
        <v>38</v>
      </c>
      <c r="F53" s="77" t="s">
        <v>39</v>
      </c>
      <c r="G53" s="78" t="s">
        <v>28</v>
      </c>
      <c r="H53" s="79">
        <v>42687</v>
      </c>
      <c r="I53" s="122">
        <v>22.22</v>
      </c>
      <c r="J53" s="103">
        <v>0.15436342592875008</v>
      </c>
      <c r="K53" s="103">
        <v>0.15436342592875008</v>
      </c>
      <c r="L53" s="67">
        <v>48</v>
      </c>
      <c r="M53" s="80">
        <v>0.12178086083593789</v>
      </c>
      <c r="O53" s="91">
        <v>48</v>
      </c>
      <c r="P53" s="113" t="s">
        <v>156</v>
      </c>
      <c r="Q53" s="114">
        <v>0.13995370370370372</v>
      </c>
      <c r="R53" s="92">
        <v>75</v>
      </c>
      <c r="S53" s="115">
        <v>1</v>
      </c>
      <c r="T53" s="93">
        <f t="shared" ca="1" si="0"/>
        <v>21.97</v>
      </c>
      <c r="U53" s="116">
        <f t="shared" si="1"/>
        <v>1</v>
      </c>
    </row>
    <row r="54" spans="1:21" ht="15" customHeight="1">
      <c r="A54" s="77" t="s">
        <v>131</v>
      </c>
      <c r="B54" s="77" t="s">
        <v>157</v>
      </c>
      <c r="C54" s="81" t="s">
        <v>158</v>
      </c>
      <c r="D54" s="82">
        <v>1975</v>
      </c>
      <c r="E54" s="77" t="s">
        <v>38</v>
      </c>
      <c r="F54" s="77" t="s">
        <v>39</v>
      </c>
      <c r="G54" s="78" t="s">
        <v>28</v>
      </c>
      <c r="H54" s="79">
        <v>42687</v>
      </c>
      <c r="I54" s="122">
        <v>22.48</v>
      </c>
      <c r="J54" s="103">
        <v>0.140659722223063</v>
      </c>
      <c r="K54" s="103">
        <v>0.140659722223063</v>
      </c>
      <c r="L54" s="67">
        <v>49</v>
      </c>
      <c r="M54" s="80">
        <v>0.12202661606459113</v>
      </c>
      <c r="O54" s="91">
        <v>49</v>
      </c>
      <c r="P54" s="113" t="s">
        <v>159</v>
      </c>
      <c r="Q54" s="114">
        <v>0.14004629629629631</v>
      </c>
      <c r="R54" s="92">
        <v>76</v>
      </c>
      <c r="S54" s="115">
        <v>1</v>
      </c>
      <c r="T54" s="93">
        <f t="shared" ca="1" si="0"/>
        <v>22.1</v>
      </c>
      <c r="U54" s="116">
        <f t="shared" si="1"/>
        <v>1</v>
      </c>
    </row>
    <row r="55" spans="1:21" ht="15" customHeight="1">
      <c r="A55" s="77" t="s">
        <v>133</v>
      </c>
      <c r="B55" s="77" t="s">
        <v>160</v>
      </c>
      <c r="C55" s="81" t="s">
        <v>161</v>
      </c>
      <c r="D55" s="82">
        <v>1972</v>
      </c>
      <c r="E55" s="77" t="s">
        <v>27</v>
      </c>
      <c r="F55" s="77" t="s">
        <v>114</v>
      </c>
      <c r="G55" s="78" t="s">
        <v>28</v>
      </c>
      <c r="H55" s="79">
        <v>42691</v>
      </c>
      <c r="I55" s="122">
        <v>21.77</v>
      </c>
      <c r="J55" s="103">
        <v>0.13115740740613546</v>
      </c>
      <c r="K55" s="103">
        <v>0.13115740740613546</v>
      </c>
      <c r="L55" s="67">
        <v>50</v>
      </c>
      <c r="M55" s="80">
        <v>0.1223698611099244</v>
      </c>
      <c r="O55" s="91">
        <v>50</v>
      </c>
      <c r="P55" s="113" t="s">
        <v>162</v>
      </c>
      <c r="Q55" s="114">
        <v>0.14435185185185184</v>
      </c>
      <c r="R55" s="92">
        <v>78</v>
      </c>
      <c r="S55" s="115">
        <v>1</v>
      </c>
      <c r="T55" s="93">
        <f t="shared" ca="1" si="0"/>
        <v>21.89</v>
      </c>
      <c r="U55" s="116">
        <f t="shared" si="1"/>
        <v>1</v>
      </c>
    </row>
    <row r="56" spans="1:21" ht="15" customHeight="1">
      <c r="A56" s="77" t="s">
        <v>115</v>
      </c>
      <c r="B56" s="77" t="s">
        <v>124</v>
      </c>
      <c r="C56" s="81" t="s">
        <v>163</v>
      </c>
      <c r="D56" s="82">
        <v>1974</v>
      </c>
      <c r="E56" s="77" t="s">
        <v>27</v>
      </c>
      <c r="F56" s="77" t="s">
        <v>114</v>
      </c>
      <c r="G56" s="78" t="s">
        <v>28</v>
      </c>
      <c r="H56" s="79">
        <v>42689</v>
      </c>
      <c r="I56" s="122">
        <v>21.54</v>
      </c>
      <c r="J56" s="103">
        <v>0.13038194444379769</v>
      </c>
      <c r="K56" s="103">
        <v>0.13038194444379769</v>
      </c>
      <c r="L56" s="67">
        <v>51</v>
      </c>
      <c r="M56" s="80">
        <v>0.12364119791605335</v>
      </c>
      <c r="O56" s="91">
        <v>51</v>
      </c>
      <c r="P56" s="113" t="s">
        <v>164</v>
      </c>
      <c r="Q56" s="114">
        <v>0.144375</v>
      </c>
      <c r="R56" s="92">
        <v>79</v>
      </c>
      <c r="S56" s="115">
        <v>2</v>
      </c>
      <c r="T56" s="93">
        <f t="shared" ca="1" si="0"/>
        <v>43.39</v>
      </c>
      <c r="U56" s="116">
        <f t="shared" si="1"/>
        <v>2</v>
      </c>
    </row>
    <row r="57" spans="1:21" ht="15" customHeight="1">
      <c r="A57" s="77" t="s">
        <v>135</v>
      </c>
      <c r="B57" s="77" t="s">
        <v>160</v>
      </c>
      <c r="C57" s="81" t="s">
        <v>117</v>
      </c>
      <c r="D57" s="82">
        <v>1983</v>
      </c>
      <c r="E57" s="77" t="s">
        <v>27</v>
      </c>
      <c r="F57" s="77" t="s">
        <v>27</v>
      </c>
      <c r="G57" s="78" t="s">
        <v>28</v>
      </c>
      <c r="H57" s="79">
        <v>42694</v>
      </c>
      <c r="I57" s="122">
        <v>23.78</v>
      </c>
      <c r="J57" s="103">
        <v>0.12369212962962962</v>
      </c>
      <c r="K57" s="103">
        <v>0.12369212962962962</v>
      </c>
      <c r="L57" s="67">
        <v>52</v>
      </c>
      <c r="M57" s="80">
        <v>0.12364265277777778</v>
      </c>
      <c r="O57" s="91">
        <v>52</v>
      </c>
      <c r="P57" s="113" t="s">
        <v>165</v>
      </c>
      <c r="Q57" s="114">
        <v>0.14906250000000001</v>
      </c>
      <c r="R57" s="92">
        <v>82</v>
      </c>
      <c r="S57" s="115">
        <v>1</v>
      </c>
      <c r="T57" s="93">
        <f t="shared" ca="1" si="0"/>
        <v>21.62</v>
      </c>
      <c r="U57" s="116">
        <f t="shared" si="1"/>
        <v>1</v>
      </c>
    </row>
    <row r="58" spans="1:21" ht="15" customHeight="1">
      <c r="A58" s="77" t="s">
        <v>128</v>
      </c>
      <c r="B58" s="77" t="s">
        <v>148</v>
      </c>
      <c r="C58" s="81"/>
      <c r="D58" s="82">
        <v>1978</v>
      </c>
      <c r="E58" s="77" t="s">
        <v>27</v>
      </c>
      <c r="F58" s="77" t="s">
        <v>27</v>
      </c>
      <c r="G58" s="78" t="s">
        <v>28</v>
      </c>
      <c r="H58" s="79">
        <v>42693</v>
      </c>
      <c r="I58" s="122">
        <v>21.1</v>
      </c>
      <c r="J58" s="103">
        <v>0.12687500000174623</v>
      </c>
      <c r="K58" s="103">
        <v>0.12687500000174623</v>
      </c>
      <c r="L58" s="67">
        <v>53</v>
      </c>
      <c r="M58" s="80">
        <v>0.12419793750170938</v>
      </c>
      <c r="O58" s="91">
        <v>53</v>
      </c>
      <c r="P58" s="113" t="s">
        <v>166</v>
      </c>
      <c r="Q58" s="114">
        <v>0.14981481481481482</v>
      </c>
      <c r="R58" s="92">
        <v>83</v>
      </c>
      <c r="S58" s="115">
        <v>1</v>
      </c>
      <c r="T58" s="93">
        <f t="shared" ca="1" si="0"/>
        <v>21.57</v>
      </c>
      <c r="U58" s="116">
        <f t="shared" si="1"/>
        <v>1</v>
      </c>
    </row>
    <row r="59" spans="1:21" ht="15" customHeight="1">
      <c r="A59" s="77" t="s">
        <v>137</v>
      </c>
      <c r="B59" s="77" t="s">
        <v>167</v>
      </c>
      <c r="C59" s="81"/>
      <c r="D59" s="82">
        <v>1964</v>
      </c>
      <c r="E59" s="77" t="s">
        <v>27</v>
      </c>
      <c r="F59" s="77" t="s">
        <v>33</v>
      </c>
      <c r="G59" s="78" t="s">
        <v>28</v>
      </c>
      <c r="H59" s="79">
        <v>42687</v>
      </c>
      <c r="I59" s="122">
        <v>22.4</v>
      </c>
      <c r="J59" s="103">
        <v>0.14357638888759539</v>
      </c>
      <c r="K59" s="103">
        <v>0.14357638888759539</v>
      </c>
      <c r="L59" s="67">
        <v>54</v>
      </c>
      <c r="M59" s="80">
        <v>0.1251555381933169</v>
      </c>
      <c r="O59" s="91">
        <v>54</v>
      </c>
      <c r="P59" s="113" t="s">
        <v>168</v>
      </c>
      <c r="Q59" s="114">
        <v>0.15030092592592592</v>
      </c>
      <c r="R59" s="92">
        <v>84</v>
      </c>
      <c r="S59" s="115">
        <v>1</v>
      </c>
      <c r="T59" s="93">
        <f t="shared" ca="1" si="0"/>
        <v>21.78</v>
      </c>
      <c r="U59" s="116">
        <f t="shared" si="1"/>
        <v>1</v>
      </c>
    </row>
    <row r="60" spans="1:21" ht="15" customHeight="1">
      <c r="A60" s="77" t="s">
        <v>138</v>
      </c>
      <c r="B60" s="77" t="s">
        <v>169</v>
      </c>
      <c r="C60" s="81" t="s">
        <v>57</v>
      </c>
      <c r="D60" s="82">
        <v>1979</v>
      </c>
      <c r="E60" s="77" t="s">
        <v>38</v>
      </c>
      <c r="F60" s="77" t="s">
        <v>38</v>
      </c>
      <c r="G60" s="78" t="s">
        <v>28</v>
      </c>
      <c r="H60" s="79">
        <v>42687</v>
      </c>
      <c r="I60" s="122">
        <v>22.74</v>
      </c>
      <c r="J60" s="103">
        <v>0.14216435185517184</v>
      </c>
      <c r="K60" s="103">
        <v>0.14216435185517184</v>
      </c>
      <c r="L60" s="67">
        <v>55</v>
      </c>
      <c r="M60" s="80">
        <v>0.12554400254494164</v>
      </c>
      <c r="O60" s="91">
        <v>55</v>
      </c>
      <c r="P60" s="113" t="s">
        <v>170</v>
      </c>
      <c r="Q60" s="114">
        <v>0.15290509259259258</v>
      </c>
      <c r="R60" s="92">
        <v>86</v>
      </c>
      <c r="S60" s="115">
        <v>1</v>
      </c>
      <c r="T60" s="93">
        <f t="shared" ca="1" si="0"/>
        <v>22.7</v>
      </c>
      <c r="U60" s="116">
        <f t="shared" si="1"/>
        <v>1</v>
      </c>
    </row>
    <row r="61" spans="1:21" ht="15" customHeight="1">
      <c r="A61" s="77" t="s">
        <v>140</v>
      </c>
      <c r="B61" s="77" t="s">
        <v>60</v>
      </c>
      <c r="C61" s="81" t="s">
        <v>171</v>
      </c>
      <c r="D61" s="82">
        <v>1969</v>
      </c>
      <c r="E61" s="77" t="s">
        <v>27</v>
      </c>
      <c r="F61" s="77" t="s">
        <v>114</v>
      </c>
      <c r="G61" s="78" t="s">
        <v>28</v>
      </c>
      <c r="H61" s="79">
        <v>42691</v>
      </c>
      <c r="I61" s="122">
        <v>23.6</v>
      </c>
      <c r="J61" s="103">
        <v>0.14061342592322035</v>
      </c>
      <c r="K61" s="103">
        <v>0.14061342592322035</v>
      </c>
      <c r="L61" s="67">
        <v>56</v>
      </c>
      <c r="M61" s="80">
        <v>0.12795821759013051</v>
      </c>
      <c r="O61" s="91">
        <v>56</v>
      </c>
      <c r="P61" s="113" t="s">
        <v>172</v>
      </c>
      <c r="Q61" s="114">
        <v>0.15336805555555555</v>
      </c>
      <c r="R61" s="92">
        <v>87</v>
      </c>
      <c r="S61" s="115">
        <v>2</v>
      </c>
      <c r="T61" s="93">
        <f t="shared" ca="1" si="0"/>
        <v>52.56</v>
      </c>
      <c r="U61" s="116">
        <f t="shared" si="1"/>
        <v>2</v>
      </c>
    </row>
    <row r="62" spans="1:21" ht="15" customHeight="1">
      <c r="A62" s="77" t="s">
        <v>142</v>
      </c>
      <c r="B62" s="77" t="s">
        <v>173</v>
      </c>
      <c r="C62" s="81" t="s">
        <v>174</v>
      </c>
      <c r="D62" s="82">
        <v>1977</v>
      </c>
      <c r="E62" s="77" t="s">
        <v>27</v>
      </c>
      <c r="F62" s="77" t="s">
        <v>27</v>
      </c>
      <c r="G62" s="78" t="s">
        <v>28</v>
      </c>
      <c r="H62" s="79">
        <v>42694</v>
      </c>
      <c r="I62" s="122">
        <v>21.44</v>
      </c>
      <c r="J62" s="103">
        <v>0.13192129629896954</v>
      </c>
      <c r="K62" s="103">
        <v>0.13192129629896954</v>
      </c>
      <c r="L62" s="67">
        <v>57</v>
      </c>
      <c r="M62" s="80">
        <v>0.12813515509518911</v>
      </c>
      <c r="O62" s="91">
        <v>57</v>
      </c>
      <c r="P62" s="113" t="s">
        <v>175</v>
      </c>
      <c r="Q62" s="114">
        <v>0.19067129629629631</v>
      </c>
      <c r="R62" s="92">
        <v>90</v>
      </c>
      <c r="S62" s="115">
        <v>1</v>
      </c>
      <c r="T62" s="93">
        <f t="shared" ca="1" si="0"/>
        <v>23.2</v>
      </c>
      <c r="U62" s="116">
        <f t="shared" si="1"/>
        <v>1</v>
      </c>
    </row>
    <row r="63" spans="1:21" ht="15" customHeight="1">
      <c r="A63" s="77" t="s">
        <v>145</v>
      </c>
      <c r="B63" s="77" t="s">
        <v>160</v>
      </c>
      <c r="C63" s="81" t="s">
        <v>176</v>
      </c>
      <c r="D63" s="82">
        <v>1972</v>
      </c>
      <c r="E63" s="77" t="s">
        <v>27</v>
      </c>
      <c r="F63" s="77" t="s">
        <v>114</v>
      </c>
      <c r="G63" s="78" t="s">
        <v>28</v>
      </c>
      <c r="H63" s="79">
        <v>42691</v>
      </c>
      <c r="I63" s="122">
        <v>22.44</v>
      </c>
      <c r="J63" s="103">
        <v>0.13857638889021473</v>
      </c>
      <c r="K63" s="103">
        <v>0.13857638889021473</v>
      </c>
      <c r="L63" s="67">
        <v>58</v>
      </c>
      <c r="M63" s="80">
        <v>0.12929177083457036</v>
      </c>
      <c r="O63" s="91">
        <v>58</v>
      </c>
      <c r="P63" s="113" t="s">
        <v>177</v>
      </c>
      <c r="Q63" s="114">
        <v>0.2396527777777778</v>
      </c>
      <c r="R63" s="92">
        <v>91</v>
      </c>
      <c r="S63" s="115">
        <v>1</v>
      </c>
      <c r="T63" s="93">
        <f t="shared" ref="T63:T66" ca="1" si="2">SUMIF($A$6:$A$107,P63,$I$6:$I$100)</f>
        <v>28.8</v>
      </c>
      <c r="U63" s="116">
        <f t="shared" ref="U63:U66" si="3">S63+IF(O63&lt;=3,2,IF(O63&lt;=10,1,0))</f>
        <v>1</v>
      </c>
    </row>
    <row r="64" spans="1:21" ht="15" customHeight="1">
      <c r="A64" s="77" t="s">
        <v>147</v>
      </c>
      <c r="B64" s="77" t="s">
        <v>178</v>
      </c>
      <c r="C64" s="81"/>
      <c r="D64" s="82">
        <v>1978</v>
      </c>
      <c r="E64" s="77" t="s">
        <v>38</v>
      </c>
      <c r="F64" s="77" t="s">
        <v>38</v>
      </c>
      <c r="G64" s="78" t="s">
        <v>28</v>
      </c>
      <c r="H64" s="79">
        <v>42694</v>
      </c>
      <c r="I64" s="122">
        <v>21.72</v>
      </c>
      <c r="J64" s="103">
        <v>0.14717592592933215</v>
      </c>
      <c r="K64" s="103">
        <v>0.14717592592933215</v>
      </c>
      <c r="L64" s="67">
        <v>59</v>
      </c>
      <c r="M64" s="80">
        <v>0.12952911110435547</v>
      </c>
      <c r="O64" s="91">
        <v>59</v>
      </c>
      <c r="P64" s="113" t="s">
        <v>179</v>
      </c>
      <c r="Q64" s="114">
        <v>0.25461805555555556</v>
      </c>
      <c r="R64" s="92">
        <v>92</v>
      </c>
      <c r="S64" s="115">
        <v>1</v>
      </c>
      <c r="T64" s="93">
        <f t="shared" ca="1" si="2"/>
        <v>25.09</v>
      </c>
      <c r="U64" s="116">
        <f t="shared" si="3"/>
        <v>1</v>
      </c>
    </row>
    <row r="65" spans="1:21" ht="15" customHeight="1">
      <c r="A65" s="77" t="s">
        <v>115</v>
      </c>
      <c r="B65" s="77" t="s">
        <v>124</v>
      </c>
      <c r="C65" s="81" t="s">
        <v>132</v>
      </c>
      <c r="D65" s="82">
        <v>1974</v>
      </c>
      <c r="E65" s="77" t="s">
        <v>27</v>
      </c>
      <c r="F65" s="77" t="s">
        <v>114</v>
      </c>
      <c r="G65" s="78" t="s">
        <v>28</v>
      </c>
      <c r="H65" s="79">
        <v>42686</v>
      </c>
      <c r="I65" s="122">
        <v>21.56</v>
      </c>
      <c r="J65" s="103">
        <v>0.13664351851912215</v>
      </c>
      <c r="K65" s="103">
        <v>0.13664351851912215</v>
      </c>
      <c r="L65" s="67">
        <v>60</v>
      </c>
      <c r="M65" s="80">
        <v>0.12957904861168354</v>
      </c>
      <c r="O65" s="91">
        <v>60</v>
      </c>
      <c r="P65" s="113" t="s">
        <v>108</v>
      </c>
      <c r="Q65" s="114">
        <v>0.28391203703703705</v>
      </c>
      <c r="R65" s="92">
        <v>93</v>
      </c>
      <c r="S65" s="115">
        <v>1</v>
      </c>
      <c r="T65" s="93">
        <f t="shared" ca="1" si="2"/>
        <v>26.93</v>
      </c>
      <c r="U65" s="116">
        <f t="shared" si="3"/>
        <v>1</v>
      </c>
    </row>
    <row r="66" spans="1:21" ht="15" customHeight="1">
      <c r="A66" s="77" t="s">
        <v>149</v>
      </c>
      <c r="B66" s="77" t="s">
        <v>180</v>
      </c>
      <c r="C66" s="81" t="s">
        <v>181</v>
      </c>
      <c r="D66" s="82">
        <v>1971</v>
      </c>
      <c r="E66" s="77" t="s">
        <v>27</v>
      </c>
      <c r="F66" s="77" t="s">
        <v>114</v>
      </c>
      <c r="G66" s="78" t="s">
        <v>28</v>
      </c>
      <c r="H66" s="79">
        <v>42687</v>
      </c>
      <c r="I66" s="122">
        <v>21.73</v>
      </c>
      <c r="J66" s="103">
        <v>0.14008101851504762</v>
      </c>
      <c r="K66" s="103">
        <v>0.14008101851504762</v>
      </c>
      <c r="L66" s="67">
        <v>61</v>
      </c>
      <c r="M66" s="80">
        <v>0.12961696643197357</v>
      </c>
      <c r="O66" s="91">
        <v>61</v>
      </c>
      <c r="P66" s="113" t="s">
        <v>182</v>
      </c>
      <c r="Q66" s="114">
        <v>0.31445601851851851</v>
      </c>
      <c r="R66" s="92">
        <v>94</v>
      </c>
      <c r="S66" s="115">
        <v>1</v>
      </c>
      <c r="T66" s="93">
        <f t="shared" ca="1" si="2"/>
        <v>24.47</v>
      </c>
      <c r="U66" s="116">
        <f t="shared" si="3"/>
        <v>1</v>
      </c>
    </row>
    <row r="67" spans="1:21" ht="15" customHeight="1">
      <c r="A67" s="77" t="s">
        <v>150</v>
      </c>
      <c r="B67" s="77" t="s">
        <v>183</v>
      </c>
      <c r="C67" s="81"/>
      <c r="D67" s="82">
        <v>1974</v>
      </c>
      <c r="E67" s="77" t="s">
        <v>27</v>
      </c>
      <c r="F67" s="77" t="s">
        <v>114</v>
      </c>
      <c r="G67" s="78" t="s">
        <v>28</v>
      </c>
      <c r="H67" s="79">
        <v>42687</v>
      </c>
      <c r="I67" s="107">
        <v>20.88</v>
      </c>
      <c r="J67" s="103">
        <v>0.13747685185080627</v>
      </c>
      <c r="K67" s="103">
        <v>0.13747685185080627</v>
      </c>
      <c r="L67" s="67">
        <v>62</v>
      </c>
      <c r="M67" s="80">
        <v>0.13036929861011959</v>
      </c>
      <c r="O67" s="85"/>
      <c r="P67" s="85"/>
      <c r="Q67" s="117">
        <f>MIN(Q6:Q66)</f>
        <v>7.289351851851851E-2</v>
      </c>
      <c r="R67" s="117"/>
      <c r="S67" s="118">
        <f>SUM(S1:S66)</f>
        <v>94</v>
      </c>
      <c r="T67" s="119">
        <f ca="1">SUM(T1:T66)</f>
        <v>2084.6</v>
      </c>
      <c r="U67" s="120">
        <f>SUM(U1:U66)</f>
        <v>107</v>
      </c>
    </row>
    <row r="68" spans="1:21" ht="15" customHeight="1">
      <c r="A68" s="77" t="s">
        <v>115</v>
      </c>
      <c r="B68" s="77" t="s">
        <v>124</v>
      </c>
      <c r="C68" s="81" t="s">
        <v>184</v>
      </c>
      <c r="D68" s="82">
        <v>1974</v>
      </c>
      <c r="E68" s="77" t="s">
        <v>27</v>
      </c>
      <c r="F68" s="77" t="s">
        <v>114</v>
      </c>
      <c r="G68" s="78" t="s">
        <v>28</v>
      </c>
      <c r="H68" s="79">
        <v>42691</v>
      </c>
      <c r="I68" s="122">
        <v>21.43</v>
      </c>
      <c r="J68" s="103">
        <v>0.13848379629780538</v>
      </c>
      <c r="K68" s="103">
        <v>0.13848379629780538</v>
      </c>
      <c r="L68" s="67">
        <v>63</v>
      </c>
      <c r="M68" s="80">
        <v>0.13132418402920884</v>
      </c>
    </row>
    <row r="69" spans="1:21" ht="15" customHeight="1">
      <c r="A69" s="77" t="s">
        <v>152</v>
      </c>
      <c r="B69" s="77" t="s">
        <v>185</v>
      </c>
      <c r="C69" s="81"/>
      <c r="D69" s="82">
        <v>1975</v>
      </c>
      <c r="E69" s="77" t="s">
        <v>27</v>
      </c>
      <c r="F69" s="77" t="s">
        <v>114</v>
      </c>
      <c r="G69" s="78" t="s">
        <v>28</v>
      </c>
      <c r="H69" s="79">
        <v>42692</v>
      </c>
      <c r="I69" s="122">
        <v>22.1</v>
      </c>
      <c r="J69" s="103">
        <v>0.13820601852057735</v>
      </c>
      <c r="K69" s="103">
        <v>0.13820601852057735</v>
      </c>
      <c r="L69" s="67">
        <v>64</v>
      </c>
      <c r="M69" s="80">
        <v>0.13212495370567193</v>
      </c>
    </row>
    <row r="70" spans="1:21" ht="15" customHeight="1">
      <c r="A70" s="77" t="s">
        <v>115</v>
      </c>
      <c r="B70" s="77" t="s">
        <v>124</v>
      </c>
      <c r="C70" s="81" t="s">
        <v>132</v>
      </c>
      <c r="D70" s="82">
        <v>1974</v>
      </c>
      <c r="E70" s="77" t="s">
        <v>27</v>
      </c>
      <c r="F70" s="77" t="s">
        <v>114</v>
      </c>
      <c r="G70" s="78" t="s">
        <v>28</v>
      </c>
      <c r="H70" s="79">
        <v>42687</v>
      </c>
      <c r="I70" s="122">
        <v>21.61</v>
      </c>
      <c r="J70" s="103">
        <v>0.13997685185313458</v>
      </c>
      <c r="K70" s="103">
        <v>0.13997685185313458</v>
      </c>
      <c r="L70" s="67">
        <v>65</v>
      </c>
      <c r="M70" s="80">
        <v>0.13274004861232752</v>
      </c>
    </row>
    <row r="71" spans="1:21" ht="15" customHeight="1">
      <c r="A71" s="77" t="s">
        <v>142</v>
      </c>
      <c r="B71" s="77" t="s">
        <v>186</v>
      </c>
      <c r="C71" s="81" t="s">
        <v>174</v>
      </c>
      <c r="D71" s="82">
        <v>1977</v>
      </c>
      <c r="E71" s="77" t="s">
        <v>27</v>
      </c>
      <c r="F71" s="77" t="s">
        <v>27</v>
      </c>
      <c r="G71" s="78" t="s">
        <v>28</v>
      </c>
      <c r="H71" s="79">
        <v>42687</v>
      </c>
      <c r="I71" s="107">
        <v>21.48</v>
      </c>
      <c r="J71" s="103">
        <v>0.13737268518889323</v>
      </c>
      <c r="K71" s="103">
        <v>0.13737268518889323</v>
      </c>
      <c r="L71" s="67">
        <v>66</v>
      </c>
      <c r="M71" s="80">
        <v>0.133430089123972</v>
      </c>
    </row>
    <row r="72" spans="1:21" ht="15" customHeight="1">
      <c r="A72" s="77" t="s">
        <v>145</v>
      </c>
      <c r="B72" s="77" t="s">
        <v>160</v>
      </c>
      <c r="C72" s="81" t="s">
        <v>176</v>
      </c>
      <c r="D72" s="82">
        <v>1972</v>
      </c>
      <c r="E72" s="77" t="s">
        <v>27</v>
      </c>
      <c r="F72" s="77" t="s">
        <v>114</v>
      </c>
      <c r="G72" s="78" t="s">
        <v>28</v>
      </c>
      <c r="H72" s="79">
        <v>42687</v>
      </c>
      <c r="I72" s="122">
        <v>22.51</v>
      </c>
      <c r="J72" s="103">
        <v>0.14363425925694173</v>
      </c>
      <c r="K72" s="103">
        <v>0.14363425925694173</v>
      </c>
      <c r="L72" s="67">
        <v>67</v>
      </c>
      <c r="M72" s="80">
        <v>0.13401076388672664</v>
      </c>
    </row>
    <row r="73" spans="1:21" ht="15" customHeight="1">
      <c r="A73" s="77" t="s">
        <v>153</v>
      </c>
      <c r="B73" s="77" t="s">
        <v>187</v>
      </c>
      <c r="C73" s="81" t="s">
        <v>57</v>
      </c>
      <c r="D73" s="82">
        <v>1974</v>
      </c>
      <c r="E73" s="77" t="s">
        <v>27</v>
      </c>
      <c r="F73" s="77" t="s">
        <v>114</v>
      </c>
      <c r="G73" s="78" t="s">
        <v>28</v>
      </c>
      <c r="H73" s="79">
        <v>42687</v>
      </c>
      <c r="I73" s="122">
        <v>22.67</v>
      </c>
      <c r="J73" s="103">
        <v>0.14153935185185185</v>
      </c>
      <c r="K73" s="103">
        <v>0.14153935185185185</v>
      </c>
      <c r="L73" s="67">
        <v>68</v>
      </c>
      <c r="M73" s="80">
        <v>0.13422176736111111</v>
      </c>
    </row>
    <row r="74" spans="1:21" ht="15" customHeight="1">
      <c r="A74" s="77" t="s">
        <v>147</v>
      </c>
      <c r="B74" s="77" t="s">
        <v>178</v>
      </c>
      <c r="C74" s="81"/>
      <c r="D74" s="82">
        <v>1978</v>
      </c>
      <c r="E74" s="77" t="s">
        <v>38</v>
      </c>
      <c r="F74" s="77" t="s">
        <v>38</v>
      </c>
      <c r="G74" s="78" t="s">
        <v>28</v>
      </c>
      <c r="H74" s="79">
        <v>42687</v>
      </c>
      <c r="I74" s="122">
        <v>23.35</v>
      </c>
      <c r="J74" s="103">
        <v>0.15440972222131677</v>
      </c>
      <c r="K74" s="103">
        <v>0.15440972222131677</v>
      </c>
      <c r="L74" s="67">
        <v>69</v>
      </c>
      <c r="M74" s="80">
        <v>0.13589555451345386</v>
      </c>
    </row>
    <row r="75" spans="1:21" ht="15" customHeight="1">
      <c r="A75" s="77" t="s">
        <v>154</v>
      </c>
      <c r="B75" s="77" t="s">
        <v>188</v>
      </c>
      <c r="C75" s="81" t="s">
        <v>189</v>
      </c>
      <c r="D75" s="82">
        <v>1975</v>
      </c>
      <c r="E75" s="77" t="s">
        <v>38</v>
      </c>
      <c r="F75" s="77" t="s">
        <v>39</v>
      </c>
      <c r="G75" s="78" t="s">
        <v>28</v>
      </c>
      <c r="H75" s="79">
        <v>42694</v>
      </c>
      <c r="I75" s="122">
        <v>27.73</v>
      </c>
      <c r="J75" s="103">
        <v>0.15704861110862112</v>
      </c>
      <c r="K75" s="103">
        <v>0.15704861110862112</v>
      </c>
      <c r="L75" s="67">
        <v>70</v>
      </c>
      <c r="M75" s="80">
        <v>0.13624447900471384</v>
      </c>
    </row>
    <row r="76" spans="1:21" ht="15" customHeight="1">
      <c r="A76" s="77" t="s">
        <v>115</v>
      </c>
      <c r="B76" s="77" t="s">
        <v>124</v>
      </c>
      <c r="C76" s="81" t="s">
        <v>132</v>
      </c>
      <c r="D76" s="82">
        <v>1974</v>
      </c>
      <c r="E76" s="77" t="s">
        <v>27</v>
      </c>
      <c r="F76" s="77" t="s">
        <v>114</v>
      </c>
      <c r="G76" s="78" t="s">
        <v>28</v>
      </c>
      <c r="H76" s="79">
        <v>42694</v>
      </c>
      <c r="I76" s="122">
        <v>21.8</v>
      </c>
      <c r="J76" s="103">
        <v>0.14369212962628808</v>
      </c>
      <c r="K76" s="103">
        <v>0.14369212962628808</v>
      </c>
      <c r="L76" s="67">
        <v>71</v>
      </c>
      <c r="M76" s="80">
        <v>0.136263246524609</v>
      </c>
    </row>
    <row r="77" spans="1:21" ht="15" customHeight="1">
      <c r="A77" s="77" t="s">
        <v>155</v>
      </c>
      <c r="B77" s="77" t="s">
        <v>190</v>
      </c>
      <c r="C77" s="81" t="s">
        <v>171</v>
      </c>
      <c r="D77" s="82">
        <v>1961</v>
      </c>
      <c r="E77" s="77" t="s">
        <v>27</v>
      </c>
      <c r="F77" s="77" t="s">
        <v>33</v>
      </c>
      <c r="G77" s="78" t="s">
        <v>28</v>
      </c>
      <c r="H77" s="79">
        <v>42694</v>
      </c>
      <c r="I77" s="122">
        <v>23.5</v>
      </c>
      <c r="J77" s="103">
        <v>0.16076388888905058</v>
      </c>
      <c r="K77" s="103">
        <v>0.16076388888905058</v>
      </c>
      <c r="L77" s="67">
        <v>72</v>
      </c>
      <c r="M77" s="80">
        <v>0.13644031250013722</v>
      </c>
    </row>
    <row r="78" spans="1:21" ht="15" customHeight="1">
      <c r="A78" s="77" t="s">
        <v>30</v>
      </c>
      <c r="B78" s="77" t="s">
        <v>31</v>
      </c>
      <c r="C78" s="81" t="s">
        <v>32</v>
      </c>
      <c r="D78" s="82">
        <v>1962</v>
      </c>
      <c r="E78" s="77" t="s">
        <v>27</v>
      </c>
      <c r="F78" s="77" t="s">
        <v>33</v>
      </c>
      <c r="G78" s="78" t="s">
        <v>28</v>
      </c>
      <c r="H78" s="79">
        <v>42694</v>
      </c>
      <c r="I78" s="122">
        <v>21.46</v>
      </c>
      <c r="J78" s="103">
        <v>0.15984953703703705</v>
      </c>
      <c r="K78" s="103">
        <v>0.15984953703703705</v>
      </c>
      <c r="L78" s="67">
        <v>73</v>
      </c>
      <c r="M78" s="80">
        <v>0.13687915856481483</v>
      </c>
    </row>
    <row r="79" spans="1:21" ht="15" customHeight="1">
      <c r="A79" s="77" t="s">
        <v>115</v>
      </c>
      <c r="B79" s="77" t="s">
        <v>124</v>
      </c>
      <c r="C79" s="81" t="s">
        <v>132</v>
      </c>
      <c r="D79" s="82">
        <v>1974</v>
      </c>
      <c r="E79" s="77" t="s">
        <v>27</v>
      </c>
      <c r="F79" s="77" t="s">
        <v>114</v>
      </c>
      <c r="G79" s="78" t="s">
        <v>28</v>
      </c>
      <c r="H79" s="79">
        <v>42694</v>
      </c>
      <c r="I79" s="122">
        <v>21.59</v>
      </c>
      <c r="J79" s="103">
        <v>0.14450231481168885</v>
      </c>
      <c r="K79" s="103">
        <v>0.14450231481168885</v>
      </c>
      <c r="L79" s="67">
        <v>74</v>
      </c>
      <c r="M79" s="80">
        <v>0.13703154513592453</v>
      </c>
    </row>
    <row r="80" spans="1:21" ht="15" customHeight="1">
      <c r="A80" s="77" t="s">
        <v>156</v>
      </c>
      <c r="B80" s="77" t="s">
        <v>43</v>
      </c>
      <c r="C80" s="81" t="s">
        <v>191</v>
      </c>
      <c r="D80" s="82">
        <v>1977</v>
      </c>
      <c r="E80" s="77" t="s">
        <v>27</v>
      </c>
      <c r="F80" s="77" t="s">
        <v>27</v>
      </c>
      <c r="G80" s="78" t="s">
        <v>28</v>
      </c>
      <c r="H80" s="79">
        <v>42694</v>
      </c>
      <c r="I80" s="122">
        <v>21.97</v>
      </c>
      <c r="J80" s="103">
        <v>0.14408564814948477</v>
      </c>
      <c r="K80" s="103">
        <v>0.14408564814948477</v>
      </c>
      <c r="L80" s="67">
        <v>75</v>
      </c>
      <c r="M80" s="80">
        <v>0.13995039004759458</v>
      </c>
    </row>
    <row r="81" spans="1:13" ht="15" customHeight="1">
      <c r="A81" s="77" t="s">
        <v>159</v>
      </c>
      <c r="B81" s="77" t="s">
        <v>43</v>
      </c>
      <c r="C81" s="81"/>
      <c r="D81" s="82">
        <v>1977</v>
      </c>
      <c r="E81" s="77" t="s">
        <v>27</v>
      </c>
      <c r="F81" s="77" t="s">
        <v>27</v>
      </c>
      <c r="G81" s="78" t="s">
        <v>28</v>
      </c>
      <c r="H81" s="79">
        <v>42692</v>
      </c>
      <c r="I81" s="122">
        <v>22.1</v>
      </c>
      <c r="J81" s="103">
        <v>0.14418981481867377</v>
      </c>
      <c r="K81" s="103">
        <v>0.14418981481867377</v>
      </c>
      <c r="L81" s="67">
        <v>76</v>
      </c>
      <c r="M81" s="80">
        <v>0.14005156713337782</v>
      </c>
    </row>
    <row r="82" spans="1:13" ht="15" customHeight="1">
      <c r="A82" s="77" t="s">
        <v>192</v>
      </c>
      <c r="B82" s="77" t="s">
        <v>193</v>
      </c>
      <c r="C82" s="81" t="s">
        <v>194</v>
      </c>
      <c r="D82" s="82">
        <v>2012</v>
      </c>
      <c r="E82" s="77" t="s">
        <v>27</v>
      </c>
      <c r="F82" s="77" t="s">
        <v>195</v>
      </c>
      <c r="G82" s="78" t="s">
        <v>28</v>
      </c>
      <c r="H82" s="79">
        <v>42687</v>
      </c>
      <c r="I82" s="122">
        <v>26.5</v>
      </c>
      <c r="J82" s="103">
        <v>0.22508101852145046</v>
      </c>
      <c r="K82" s="103">
        <v>0.22508101852145046</v>
      </c>
      <c r="L82" s="67">
        <v>77</v>
      </c>
      <c r="M82" s="80">
        <v>0.14157596064999234</v>
      </c>
    </row>
    <row r="83" spans="1:13" ht="15" customHeight="1">
      <c r="A83" s="77" t="s">
        <v>162</v>
      </c>
      <c r="B83" s="77" t="s">
        <v>31</v>
      </c>
      <c r="C83" s="81"/>
      <c r="D83" s="82">
        <v>1989</v>
      </c>
      <c r="E83" s="77" t="s">
        <v>27</v>
      </c>
      <c r="F83" s="77" t="s">
        <v>27</v>
      </c>
      <c r="G83" s="78" t="s">
        <v>28</v>
      </c>
      <c r="H83" s="79">
        <v>42694</v>
      </c>
      <c r="I83" s="122">
        <v>21.89</v>
      </c>
      <c r="J83" s="103">
        <v>0.14435185184993315</v>
      </c>
      <c r="K83" s="103">
        <v>0.14435185184993315</v>
      </c>
      <c r="L83" s="67">
        <v>78</v>
      </c>
      <c r="M83" s="80">
        <v>0.14435185184993315</v>
      </c>
    </row>
    <row r="84" spans="1:13" ht="15" customHeight="1">
      <c r="A84" s="77" t="s">
        <v>164</v>
      </c>
      <c r="B84" s="77" t="s">
        <v>160</v>
      </c>
      <c r="C84" s="81" t="s">
        <v>196</v>
      </c>
      <c r="D84" s="82">
        <v>1981</v>
      </c>
      <c r="E84" s="77" t="s">
        <v>27</v>
      </c>
      <c r="F84" s="77" t="s">
        <v>27</v>
      </c>
      <c r="G84" s="78" t="s">
        <v>28</v>
      </c>
      <c r="H84" s="79">
        <v>42687</v>
      </c>
      <c r="I84" s="122">
        <v>21.59</v>
      </c>
      <c r="J84" s="103">
        <v>0.14506944444292458</v>
      </c>
      <c r="K84" s="103">
        <v>0.14506944444292458</v>
      </c>
      <c r="L84" s="67">
        <v>79</v>
      </c>
      <c r="M84" s="80">
        <v>0.14437311110959852</v>
      </c>
    </row>
    <row r="85" spans="1:13" ht="15" customHeight="1">
      <c r="A85" s="77" t="s">
        <v>140</v>
      </c>
      <c r="B85" s="77" t="s">
        <v>60</v>
      </c>
      <c r="C85" s="81" t="s">
        <v>171</v>
      </c>
      <c r="D85" s="82">
        <v>1969</v>
      </c>
      <c r="E85" s="77" t="s">
        <v>27</v>
      </c>
      <c r="F85" s="77" t="s">
        <v>114</v>
      </c>
      <c r="G85" s="78" t="s">
        <v>28</v>
      </c>
      <c r="H85" s="79">
        <v>42694</v>
      </c>
      <c r="I85" s="122">
        <v>23.5</v>
      </c>
      <c r="J85" s="103">
        <v>0.16076388888905058</v>
      </c>
      <c r="K85" s="103">
        <v>0.16076388888905058</v>
      </c>
      <c r="L85" s="67">
        <v>80</v>
      </c>
      <c r="M85" s="80">
        <v>0.14629513888903603</v>
      </c>
    </row>
    <row r="86" spans="1:13" ht="15" customHeight="1">
      <c r="A86" s="77" t="s">
        <v>145</v>
      </c>
      <c r="B86" s="77" t="s">
        <v>160</v>
      </c>
      <c r="C86" s="81" t="s">
        <v>176</v>
      </c>
      <c r="D86" s="82">
        <v>1972</v>
      </c>
      <c r="E86" s="77" t="s">
        <v>27</v>
      </c>
      <c r="F86" s="77" t="s">
        <v>114</v>
      </c>
      <c r="G86" s="78" t="s">
        <v>28</v>
      </c>
      <c r="H86" s="79">
        <v>42694</v>
      </c>
      <c r="I86" s="122">
        <v>22.82</v>
      </c>
      <c r="J86" s="103">
        <v>0.15878472222539131</v>
      </c>
      <c r="K86" s="103">
        <v>0.15878472222539131</v>
      </c>
      <c r="L86" s="67">
        <v>81</v>
      </c>
      <c r="M86" s="80">
        <v>0.1481461458362901</v>
      </c>
    </row>
    <row r="87" spans="1:13" ht="15" customHeight="1">
      <c r="A87" s="77" t="s">
        <v>165</v>
      </c>
      <c r="B87" s="77" t="s">
        <v>160</v>
      </c>
      <c r="C87" s="81" t="s">
        <v>197</v>
      </c>
      <c r="D87" s="82">
        <v>1975</v>
      </c>
      <c r="E87" s="77" t="s">
        <v>27</v>
      </c>
      <c r="F87" s="77" t="s">
        <v>114</v>
      </c>
      <c r="G87" s="78" t="s">
        <v>28</v>
      </c>
      <c r="H87" s="79">
        <v>42686</v>
      </c>
      <c r="I87" s="122">
        <v>21.62</v>
      </c>
      <c r="J87" s="103">
        <v>0.15592592592292931</v>
      </c>
      <c r="K87" s="103">
        <v>0.15592592592292931</v>
      </c>
      <c r="L87" s="67">
        <v>82</v>
      </c>
      <c r="M87" s="80">
        <v>0.14906518518232043</v>
      </c>
    </row>
    <row r="88" spans="1:13" ht="15" customHeight="1">
      <c r="A88" s="77" t="s">
        <v>166</v>
      </c>
      <c r="B88" s="77" t="s">
        <v>43</v>
      </c>
      <c r="C88" s="81"/>
      <c r="D88" s="82">
        <v>1983</v>
      </c>
      <c r="E88" s="77" t="s">
        <v>27</v>
      </c>
      <c r="F88" s="77" t="s">
        <v>27</v>
      </c>
      <c r="G88" s="78" t="s">
        <v>28</v>
      </c>
      <c r="H88" s="79">
        <v>42688</v>
      </c>
      <c r="I88" s="122">
        <v>21.57</v>
      </c>
      <c r="J88" s="103">
        <v>0.14987268518598285</v>
      </c>
      <c r="K88" s="103">
        <v>0.14987268518598285</v>
      </c>
      <c r="L88" s="67">
        <v>83</v>
      </c>
      <c r="M88" s="80">
        <v>0.14981273611190846</v>
      </c>
    </row>
    <row r="89" spans="1:13" ht="15" customHeight="1">
      <c r="A89" s="77" t="s">
        <v>168</v>
      </c>
      <c r="B89" s="77" t="s">
        <v>198</v>
      </c>
      <c r="C89" s="81" t="s">
        <v>199</v>
      </c>
      <c r="D89" s="82">
        <v>1976</v>
      </c>
      <c r="E89" s="77" t="s">
        <v>27</v>
      </c>
      <c r="F89" s="77" t="s">
        <v>114</v>
      </c>
      <c r="G89" s="78" t="s">
        <v>28</v>
      </c>
      <c r="H89" s="79">
        <v>42694</v>
      </c>
      <c r="I89" s="122">
        <v>21.78</v>
      </c>
      <c r="J89" s="103">
        <v>0.15598379629955161</v>
      </c>
      <c r="K89" s="103">
        <v>0.15598379629955161</v>
      </c>
      <c r="L89" s="67">
        <v>84</v>
      </c>
      <c r="M89" s="80">
        <v>0.15030598611424795</v>
      </c>
    </row>
    <row r="90" spans="1:13" ht="15" customHeight="1">
      <c r="A90" s="77" t="s">
        <v>128</v>
      </c>
      <c r="B90" s="77" t="s">
        <v>148</v>
      </c>
      <c r="C90" s="81"/>
      <c r="D90" s="82">
        <v>1978</v>
      </c>
      <c r="E90" s="77" t="s">
        <v>27</v>
      </c>
      <c r="F90" s="77" t="s">
        <v>27</v>
      </c>
      <c r="G90" s="78" t="s">
        <v>28</v>
      </c>
      <c r="H90" s="79">
        <v>42686</v>
      </c>
      <c r="I90" s="107">
        <v>21.73</v>
      </c>
      <c r="J90" s="103">
        <v>0.15503472222189885</v>
      </c>
      <c r="K90" s="103">
        <v>0.15503472222189885</v>
      </c>
      <c r="L90" s="67">
        <v>85</v>
      </c>
      <c r="M90" s="80">
        <v>0.15176348958301678</v>
      </c>
    </row>
    <row r="91" spans="1:13" ht="15" customHeight="1">
      <c r="A91" s="77" t="s">
        <v>170</v>
      </c>
      <c r="B91" s="77" t="s">
        <v>200</v>
      </c>
      <c r="C91" s="81"/>
      <c r="D91" s="82">
        <v>1987</v>
      </c>
      <c r="E91" s="77" t="s">
        <v>27</v>
      </c>
      <c r="F91" s="77" t="s">
        <v>27</v>
      </c>
      <c r="G91" s="78" t="s">
        <v>28</v>
      </c>
      <c r="H91" s="79">
        <v>42691</v>
      </c>
      <c r="I91" s="122">
        <v>22.7</v>
      </c>
      <c r="J91" s="103">
        <v>0.15290509258920792</v>
      </c>
      <c r="K91" s="103">
        <v>0.15290509258920792</v>
      </c>
      <c r="L91" s="67">
        <v>86</v>
      </c>
      <c r="M91" s="80">
        <v>0.15290509258920792</v>
      </c>
    </row>
    <row r="92" spans="1:13" ht="15" customHeight="1">
      <c r="A92" s="77" t="s">
        <v>172</v>
      </c>
      <c r="B92" s="77" t="s">
        <v>201</v>
      </c>
      <c r="C92" s="81" t="s">
        <v>202</v>
      </c>
      <c r="D92" s="82">
        <v>1972</v>
      </c>
      <c r="E92" s="77" t="s">
        <v>38</v>
      </c>
      <c r="F92" s="77" t="s">
        <v>39</v>
      </c>
      <c r="G92" s="78" t="s">
        <v>28</v>
      </c>
      <c r="H92" s="79">
        <v>42692</v>
      </c>
      <c r="I92" s="122">
        <v>26.06</v>
      </c>
      <c r="J92" s="103">
        <v>0.18136574074014788</v>
      </c>
      <c r="K92" s="103">
        <v>0.18136574074014788</v>
      </c>
      <c r="L92" s="67">
        <v>87</v>
      </c>
      <c r="M92" s="80">
        <v>0.15337291301999745</v>
      </c>
    </row>
    <row r="93" spans="1:13" ht="15" customHeight="1">
      <c r="A93" s="77" t="s">
        <v>164</v>
      </c>
      <c r="B93" s="77" t="s">
        <v>160</v>
      </c>
      <c r="C93" s="81" t="s">
        <v>196</v>
      </c>
      <c r="D93" s="82">
        <v>1981</v>
      </c>
      <c r="E93" s="77" t="s">
        <v>27</v>
      </c>
      <c r="F93" s="77" t="s">
        <v>27</v>
      </c>
      <c r="G93" s="78" t="s">
        <v>28</v>
      </c>
      <c r="H93" s="79">
        <v>42694</v>
      </c>
      <c r="I93" s="122">
        <v>21.8</v>
      </c>
      <c r="J93" s="103">
        <v>0.15851851851766696</v>
      </c>
      <c r="K93" s="103">
        <v>0.15851851851766696</v>
      </c>
      <c r="L93" s="67">
        <v>88</v>
      </c>
      <c r="M93" s="80">
        <v>0.15775762962878215</v>
      </c>
    </row>
    <row r="94" spans="1:13" ht="15" customHeight="1">
      <c r="A94" s="77" t="s">
        <v>172</v>
      </c>
      <c r="B94" s="77" t="s">
        <v>201</v>
      </c>
      <c r="C94" s="81" t="s">
        <v>203</v>
      </c>
      <c r="D94" s="82">
        <v>1972</v>
      </c>
      <c r="E94" s="77" t="s">
        <v>38</v>
      </c>
      <c r="F94" s="77" t="s">
        <v>39</v>
      </c>
      <c r="G94" s="78" t="s">
        <v>28</v>
      </c>
      <c r="H94" s="79">
        <v>42687</v>
      </c>
      <c r="I94" s="107">
        <v>26.5</v>
      </c>
      <c r="J94" s="103">
        <v>0.22508101852145046</v>
      </c>
      <c r="K94" s="103">
        <v>0.22508101852145046</v>
      </c>
      <c r="L94" s="67">
        <v>89</v>
      </c>
      <c r="M94" s="80">
        <v>0.19034097253021651</v>
      </c>
    </row>
    <row r="95" spans="1:13" ht="15" customHeight="1">
      <c r="A95" s="77" t="s">
        <v>175</v>
      </c>
      <c r="B95" s="77" t="s">
        <v>43</v>
      </c>
      <c r="C95" s="81"/>
      <c r="D95" s="82">
        <v>1988</v>
      </c>
      <c r="E95" s="77" t="s">
        <v>27</v>
      </c>
      <c r="F95" s="77" t="s">
        <v>27</v>
      </c>
      <c r="G95" s="78" t="s">
        <v>28</v>
      </c>
      <c r="H95" s="79">
        <v>42687</v>
      </c>
      <c r="I95" s="122">
        <v>23.2</v>
      </c>
      <c r="J95" s="103">
        <v>0.19067129629547708</v>
      </c>
      <c r="K95" s="103">
        <v>0.19067129629547708</v>
      </c>
      <c r="L95" s="67">
        <v>90</v>
      </c>
      <c r="M95" s="80">
        <v>0.19067129629547708</v>
      </c>
    </row>
    <row r="96" spans="1:13" ht="15" customHeight="1">
      <c r="A96" s="77" t="s">
        <v>177</v>
      </c>
      <c r="B96" s="77" t="s">
        <v>204</v>
      </c>
      <c r="C96" s="81" t="s">
        <v>61</v>
      </c>
      <c r="D96" s="82">
        <v>2016</v>
      </c>
      <c r="E96" s="77" t="s">
        <v>27</v>
      </c>
      <c r="F96" s="77" t="s">
        <v>195</v>
      </c>
      <c r="G96" s="78" t="s">
        <v>28</v>
      </c>
      <c r="H96" s="79">
        <v>42693</v>
      </c>
      <c r="I96" s="122">
        <v>28.8</v>
      </c>
      <c r="J96" s="103">
        <v>0.38100694444437977</v>
      </c>
      <c r="K96" s="103">
        <v>0.38100694444437977</v>
      </c>
      <c r="L96" s="67">
        <v>91</v>
      </c>
      <c r="M96" s="80">
        <v>0.23965336805551488</v>
      </c>
    </row>
    <row r="97" spans="1:13" ht="15" customHeight="1">
      <c r="A97" s="77" t="s">
        <v>179</v>
      </c>
      <c r="B97" s="77" t="s">
        <v>205</v>
      </c>
      <c r="C97" s="81" t="s">
        <v>61</v>
      </c>
      <c r="D97" s="82">
        <v>2010</v>
      </c>
      <c r="E97" s="77" t="s">
        <v>27</v>
      </c>
      <c r="F97" s="77" t="s">
        <v>195</v>
      </c>
      <c r="G97" s="78" t="s">
        <v>28</v>
      </c>
      <c r="H97" s="79">
        <v>42693</v>
      </c>
      <c r="I97" s="122">
        <v>25.09</v>
      </c>
      <c r="J97" s="103">
        <v>0.38128472222160781</v>
      </c>
      <c r="K97" s="103">
        <v>0.38128472222160781</v>
      </c>
      <c r="L97" s="67">
        <v>92</v>
      </c>
      <c r="M97" s="80">
        <v>0.25462193749958967</v>
      </c>
    </row>
    <row r="98" spans="1:13" ht="15" customHeight="1">
      <c r="A98" s="77" t="s">
        <v>108</v>
      </c>
      <c r="B98" s="77" t="s">
        <v>206</v>
      </c>
      <c r="C98" s="81" t="s">
        <v>61</v>
      </c>
      <c r="D98" s="82">
        <v>2008</v>
      </c>
      <c r="E98" s="77" t="s">
        <v>27</v>
      </c>
      <c r="F98" s="77" t="s">
        <v>195</v>
      </c>
      <c r="G98" s="78" t="s">
        <v>28</v>
      </c>
      <c r="H98" s="79">
        <v>42693</v>
      </c>
      <c r="I98" s="122">
        <v>26.93</v>
      </c>
      <c r="J98" s="103">
        <v>0.38428240740904585</v>
      </c>
      <c r="K98" s="103">
        <v>0.38428240740904585</v>
      </c>
      <c r="L98" s="67">
        <v>93</v>
      </c>
      <c r="M98" s="80">
        <v>0.28390784259380308</v>
      </c>
    </row>
    <row r="99" spans="1:13">
      <c r="A99" s="77" t="s">
        <v>182</v>
      </c>
      <c r="B99" s="77" t="s">
        <v>207</v>
      </c>
      <c r="C99" s="81" t="s">
        <v>61</v>
      </c>
      <c r="D99" s="82">
        <v>1982</v>
      </c>
      <c r="E99" s="77" t="s">
        <v>38</v>
      </c>
      <c r="F99" s="77" t="s">
        <v>38</v>
      </c>
      <c r="G99" s="78" t="s">
        <v>28</v>
      </c>
      <c r="H99" s="79">
        <v>42693</v>
      </c>
      <c r="I99" s="122">
        <v>24.47</v>
      </c>
      <c r="J99" s="103">
        <v>0.35233796296233777</v>
      </c>
      <c r="K99" s="103">
        <v>0.35233796296233777</v>
      </c>
      <c r="L99" s="67">
        <v>94</v>
      </c>
      <c r="M99" s="80">
        <v>0.31446136836788124</v>
      </c>
    </row>
    <row r="100" spans="1:13">
      <c r="A100" s="77" t="s">
        <v>53</v>
      </c>
      <c r="B100" s="77" t="s">
        <v>60</v>
      </c>
      <c r="C100" s="81" t="s">
        <v>61</v>
      </c>
      <c r="D100" s="82">
        <v>1984</v>
      </c>
      <c r="E100" s="77" t="s">
        <v>27</v>
      </c>
      <c r="F100" s="77" t="s">
        <v>27</v>
      </c>
      <c r="G100" s="78" t="s">
        <v>28</v>
      </c>
      <c r="H100" s="79">
        <v>42693</v>
      </c>
      <c r="I100" s="122">
        <v>23.63</v>
      </c>
      <c r="J100" s="103">
        <v>0.325613425928168</v>
      </c>
      <c r="K100" s="103">
        <v>0.325613425928168</v>
      </c>
      <c r="L100" s="67">
        <v>95</v>
      </c>
      <c r="M100" s="80">
        <v>0.325613425928168</v>
      </c>
    </row>
    <row r="101" spans="1:13">
      <c r="C101" s="8"/>
      <c r="D101" s="8"/>
      <c r="G101" s="8"/>
      <c r="H101" s="8"/>
      <c r="I101" s="8"/>
      <c r="J101" s="8"/>
      <c r="K101" s="8"/>
      <c r="L101" s="8"/>
      <c r="M101" s="8"/>
    </row>
    <row r="102" spans="1:13">
      <c r="C102" s="8"/>
      <c r="D102" s="8"/>
      <c r="G102" s="8"/>
      <c r="H102" s="8"/>
      <c r="I102" s="8"/>
      <c r="J102" s="8"/>
      <c r="K102" s="8"/>
      <c r="L102" s="8"/>
      <c r="M102" s="8"/>
    </row>
    <row r="103" spans="1:13">
      <c r="C103" s="8"/>
      <c r="D103" s="8"/>
      <c r="G103" s="8"/>
      <c r="H103" s="8"/>
      <c r="I103" s="8"/>
      <c r="J103" s="8"/>
      <c r="K103" s="8"/>
      <c r="L103" s="8"/>
      <c r="M103" s="8"/>
    </row>
    <row r="104" spans="1:13">
      <c r="C104" s="8"/>
      <c r="D104" s="8"/>
      <c r="G104" s="8"/>
      <c r="H104" s="8"/>
      <c r="I104" s="8"/>
      <c r="J104" s="8"/>
      <c r="K104" s="8"/>
      <c r="L104" s="8"/>
      <c r="M104" s="8"/>
    </row>
    <row r="105" spans="1:13">
      <c r="C105" s="8"/>
      <c r="D105" s="8"/>
      <c r="G105" s="8"/>
      <c r="H105" s="8"/>
      <c r="I105" s="8"/>
      <c r="J105" s="8"/>
      <c r="K105" s="8"/>
      <c r="L105" s="8"/>
      <c r="M105" s="8"/>
    </row>
    <row r="106" spans="1:13">
      <c r="C106" s="8"/>
      <c r="D106" s="8"/>
      <c r="G106" s="8"/>
      <c r="H106" s="8"/>
      <c r="I106" s="8"/>
      <c r="J106" s="8"/>
      <c r="K106" s="8"/>
      <c r="L106" s="8"/>
      <c r="M106" s="8"/>
    </row>
    <row r="107" spans="1:13">
      <c r="C107" s="8"/>
      <c r="D107" s="8"/>
      <c r="G107" s="8"/>
      <c r="H107" s="8"/>
      <c r="I107" s="8"/>
      <c r="J107" s="8"/>
      <c r="K107" s="8"/>
      <c r="L107" s="8"/>
      <c r="M107" s="8"/>
    </row>
    <row r="108" spans="1:13">
      <c r="C108" s="8"/>
      <c r="D108" s="8"/>
      <c r="G108" s="8"/>
      <c r="H108" s="8"/>
      <c r="I108" s="8"/>
      <c r="J108" s="8"/>
      <c r="K108" s="8"/>
      <c r="L108" s="8"/>
      <c r="M108" s="8"/>
    </row>
    <row r="109" spans="1:13">
      <c r="C109" s="8"/>
      <c r="D109" s="8"/>
      <c r="G109" s="8"/>
      <c r="H109" s="8"/>
      <c r="I109" s="8"/>
      <c r="J109" s="8"/>
      <c r="K109" s="8"/>
      <c r="L109" s="8"/>
      <c r="M109" s="8"/>
    </row>
    <row r="110" spans="1:13">
      <c r="C110" s="8"/>
      <c r="D110" s="8"/>
      <c r="G110" s="8"/>
      <c r="H110" s="8"/>
      <c r="I110" s="8"/>
      <c r="J110" s="8"/>
      <c r="K110" s="8"/>
      <c r="L110" s="8"/>
      <c r="M110" s="8"/>
    </row>
    <row r="111" spans="1:13">
      <c r="C111" s="8"/>
      <c r="D111" s="8"/>
      <c r="G111" s="8"/>
      <c r="H111" s="8"/>
      <c r="I111" s="8"/>
      <c r="J111" s="8"/>
      <c r="K111" s="8"/>
      <c r="L111" s="8"/>
      <c r="M111" s="8"/>
    </row>
    <row r="112" spans="1:13">
      <c r="C112" s="8"/>
      <c r="D112" s="8"/>
      <c r="G112" s="8"/>
      <c r="H112" s="8"/>
      <c r="I112" s="8"/>
      <c r="J112" s="8"/>
      <c r="K112" s="8"/>
      <c r="L112" s="8"/>
      <c r="M112" s="8"/>
    </row>
    <row r="113" spans="3:13">
      <c r="C113" s="8"/>
      <c r="D113" s="8"/>
      <c r="G113" s="8"/>
      <c r="H113" s="8"/>
      <c r="I113" s="8"/>
      <c r="J113" s="8"/>
      <c r="K113" s="8"/>
      <c r="L113" s="8"/>
      <c r="M113" s="8"/>
    </row>
    <row r="114" spans="3:13">
      <c r="C114" s="8"/>
      <c r="D114" s="8"/>
      <c r="G114" s="8"/>
      <c r="H114" s="8"/>
      <c r="I114" s="8"/>
      <c r="J114" s="8"/>
      <c r="K114" s="8"/>
      <c r="L114" s="8"/>
      <c r="M114" s="8"/>
    </row>
    <row r="115" spans="3:13">
      <c r="C115" s="8"/>
      <c r="D115" s="8"/>
      <c r="G115" s="8"/>
      <c r="H115" s="8"/>
      <c r="I115" s="8"/>
      <c r="J115" s="8"/>
      <c r="K115" s="8"/>
      <c r="L115" s="8"/>
      <c r="M115" s="8"/>
    </row>
    <row r="116" spans="3:13">
      <c r="C116" s="8"/>
      <c r="D116" s="8"/>
      <c r="G116" s="8"/>
      <c r="H116" s="8"/>
      <c r="I116" s="8"/>
      <c r="J116" s="8"/>
      <c r="K116" s="8"/>
      <c r="L116" s="8"/>
      <c r="M116" s="8"/>
    </row>
    <row r="117" spans="3:13">
      <c r="C117" s="8"/>
      <c r="D117" s="8"/>
      <c r="G117" s="8"/>
      <c r="H117" s="8"/>
      <c r="I117" s="8"/>
      <c r="J117" s="8"/>
      <c r="K117" s="8"/>
      <c r="L117" s="8"/>
      <c r="M117" s="8"/>
    </row>
    <row r="118" spans="3:13">
      <c r="C118" s="8"/>
      <c r="D118" s="8"/>
      <c r="G118" s="8"/>
      <c r="H118" s="8"/>
      <c r="I118" s="8"/>
      <c r="J118" s="8"/>
      <c r="K118" s="8"/>
      <c r="L118" s="8"/>
      <c r="M118" s="8"/>
    </row>
    <row r="119" spans="3:13">
      <c r="C119" s="8"/>
      <c r="D119" s="8"/>
      <c r="G119" s="8"/>
      <c r="H119" s="8"/>
      <c r="I119" s="8"/>
      <c r="J119" s="8"/>
      <c r="K119" s="8"/>
      <c r="L119" s="8"/>
      <c r="M119" s="8"/>
    </row>
    <row r="120" spans="3:13">
      <c r="C120" s="8"/>
      <c r="D120" s="8"/>
      <c r="G120" s="8"/>
      <c r="H120" s="8"/>
      <c r="I120" s="8"/>
      <c r="J120" s="8"/>
      <c r="K120" s="8"/>
      <c r="L120" s="8"/>
      <c r="M120" s="8"/>
    </row>
    <row r="121" spans="3:13">
      <c r="C121" s="8"/>
      <c r="D121" s="8"/>
      <c r="G121" s="8"/>
      <c r="H121" s="8"/>
      <c r="I121" s="8"/>
      <c r="J121" s="8"/>
      <c r="K121" s="8"/>
      <c r="L121" s="8"/>
      <c r="M121" s="8"/>
    </row>
    <row r="122" spans="3:13">
      <c r="C122" s="8"/>
      <c r="D122" s="8"/>
      <c r="G122" s="8"/>
      <c r="H122" s="8"/>
      <c r="I122" s="8"/>
      <c r="J122" s="8"/>
      <c r="K122" s="8"/>
      <c r="L122" s="8"/>
      <c r="M122" s="8"/>
    </row>
    <row r="123" spans="3:13">
      <c r="C123" s="8"/>
      <c r="D123" s="8"/>
      <c r="G123" s="8"/>
      <c r="H123" s="8"/>
      <c r="I123" s="8"/>
      <c r="J123" s="8"/>
      <c r="K123" s="8"/>
      <c r="L123" s="8"/>
      <c r="M123" s="8"/>
    </row>
    <row r="124" spans="3:13">
      <c r="C124" s="8"/>
      <c r="D124" s="8"/>
      <c r="G124" s="8"/>
      <c r="H124" s="8"/>
      <c r="I124" s="8"/>
      <c r="J124" s="8"/>
      <c r="K124" s="8"/>
      <c r="L124" s="8"/>
      <c r="M124" s="8"/>
    </row>
    <row r="125" spans="3:13">
      <c r="C125" s="8"/>
      <c r="D125" s="8"/>
      <c r="G125" s="8"/>
      <c r="H125" s="8"/>
      <c r="I125" s="8"/>
      <c r="J125" s="8"/>
      <c r="K125" s="8"/>
      <c r="L125" s="8"/>
      <c r="M125" s="8"/>
    </row>
    <row r="126" spans="3:13">
      <c r="C126" s="8"/>
      <c r="D126" s="8"/>
      <c r="G126" s="8"/>
      <c r="H126" s="8"/>
      <c r="I126" s="8"/>
      <c r="J126" s="8"/>
      <c r="K126" s="8"/>
      <c r="L126" s="8"/>
      <c r="M126" s="8"/>
    </row>
    <row r="127" spans="3:13">
      <c r="C127" s="8"/>
      <c r="D127" s="8"/>
      <c r="G127" s="8"/>
      <c r="H127" s="8"/>
      <c r="I127" s="8"/>
      <c r="J127" s="8"/>
      <c r="K127" s="8"/>
      <c r="L127" s="8"/>
      <c r="M127" s="8"/>
    </row>
    <row r="128" spans="3:13">
      <c r="C128" s="8"/>
      <c r="D128" s="8"/>
      <c r="G128" s="8"/>
      <c r="H128" s="8"/>
      <c r="I128" s="8"/>
      <c r="J128" s="8"/>
      <c r="K128" s="8"/>
      <c r="L128" s="8"/>
      <c r="M128" s="8"/>
    </row>
    <row r="129" spans="3:13">
      <c r="C129" s="8"/>
      <c r="D129" s="8"/>
      <c r="G129" s="8"/>
      <c r="H129" s="8"/>
      <c r="I129" s="8"/>
      <c r="J129" s="8"/>
      <c r="K129" s="8"/>
      <c r="L129" s="8"/>
      <c r="M129" s="8"/>
    </row>
    <row r="130" spans="3:13">
      <c r="C130" s="8"/>
      <c r="D130" s="8"/>
      <c r="G130" s="8"/>
      <c r="H130" s="8"/>
      <c r="I130" s="8"/>
      <c r="J130" s="8"/>
      <c r="K130" s="8"/>
      <c r="L130" s="8"/>
      <c r="M130" s="8"/>
    </row>
    <row r="131" spans="3:13">
      <c r="C131" s="8"/>
      <c r="D131" s="8"/>
      <c r="G131" s="8"/>
      <c r="H131" s="8"/>
      <c r="I131" s="8"/>
      <c r="J131" s="8"/>
      <c r="K131" s="8"/>
      <c r="L131" s="8"/>
      <c r="M131" s="8"/>
    </row>
    <row r="132" spans="3:13">
      <c r="C132" s="8"/>
      <c r="D132" s="8"/>
      <c r="G132" s="8"/>
      <c r="H132" s="8"/>
      <c r="I132" s="8"/>
      <c r="J132" s="8"/>
      <c r="K132" s="8"/>
      <c r="L132" s="8"/>
      <c r="M132" s="8"/>
    </row>
    <row r="133" spans="3:13">
      <c r="C133" s="8"/>
      <c r="D133" s="8"/>
      <c r="G133" s="8"/>
      <c r="H133" s="8"/>
      <c r="I133" s="8"/>
      <c r="J133" s="8"/>
      <c r="K133" s="8"/>
      <c r="L133" s="8"/>
      <c r="M133" s="8"/>
    </row>
    <row r="134" spans="3:13">
      <c r="C134" s="8"/>
      <c r="D134" s="8"/>
      <c r="G134" s="8"/>
      <c r="H134" s="8"/>
      <c r="I134" s="8"/>
      <c r="J134" s="8"/>
      <c r="K134" s="8"/>
      <c r="L134" s="8"/>
      <c r="M134" s="8"/>
    </row>
    <row r="135" spans="3:13">
      <c r="C135" s="8"/>
      <c r="D135" s="8"/>
      <c r="G135" s="8"/>
      <c r="H135" s="8"/>
      <c r="I135" s="8"/>
      <c r="J135" s="8"/>
      <c r="K135" s="8"/>
      <c r="L135" s="8"/>
      <c r="M135" s="8"/>
    </row>
    <row r="136" spans="3:13">
      <c r="C136" s="8"/>
      <c r="D136" s="8"/>
      <c r="G136" s="8"/>
      <c r="H136" s="8"/>
      <c r="I136" s="8"/>
      <c r="J136" s="8"/>
      <c r="K136" s="8"/>
      <c r="L136" s="8"/>
      <c r="M136" s="8"/>
    </row>
    <row r="137" spans="3:13">
      <c r="C137" s="8"/>
      <c r="D137" s="8"/>
      <c r="G137" s="8"/>
      <c r="H137" s="8"/>
      <c r="I137" s="8"/>
      <c r="J137" s="8"/>
      <c r="K137" s="8"/>
      <c r="L137" s="8"/>
      <c r="M137" s="8"/>
    </row>
    <row r="138" spans="3:13">
      <c r="C138" s="8"/>
      <c r="D138" s="8"/>
      <c r="G138" s="8"/>
      <c r="H138" s="8"/>
      <c r="I138" s="8"/>
      <c r="J138" s="8"/>
      <c r="K138" s="8"/>
      <c r="L138" s="8"/>
      <c r="M138" s="8"/>
    </row>
    <row r="139" spans="3:13">
      <c r="C139" s="8"/>
      <c r="D139" s="8"/>
      <c r="G139" s="8"/>
      <c r="H139" s="8"/>
      <c r="I139" s="8"/>
      <c r="J139" s="8"/>
      <c r="K139" s="8"/>
      <c r="L139" s="8"/>
      <c r="M139" s="8"/>
    </row>
    <row r="140" spans="3:13">
      <c r="C140" s="8"/>
      <c r="D140" s="8"/>
      <c r="G140" s="8"/>
      <c r="H140" s="8"/>
      <c r="I140" s="8"/>
      <c r="J140" s="8"/>
      <c r="K140" s="8"/>
      <c r="L140" s="8"/>
      <c r="M140" s="8"/>
    </row>
    <row r="141" spans="3:13">
      <c r="C141" s="8"/>
      <c r="D141" s="8"/>
      <c r="G141" s="8"/>
      <c r="H141" s="8"/>
      <c r="I141" s="8"/>
      <c r="J141" s="8"/>
      <c r="K141" s="8"/>
      <c r="L141" s="8"/>
      <c r="M141" s="8"/>
    </row>
    <row r="142" spans="3:13">
      <c r="C142" s="8"/>
      <c r="D142" s="8"/>
      <c r="G142" s="8"/>
      <c r="H142" s="8"/>
      <c r="I142" s="8"/>
      <c r="J142" s="8"/>
      <c r="K142" s="8"/>
      <c r="L142" s="8"/>
      <c r="M142" s="8"/>
    </row>
    <row r="143" spans="3:13">
      <c r="C143" s="8"/>
      <c r="D143" s="8"/>
      <c r="G143" s="8"/>
      <c r="H143" s="8"/>
      <c r="I143" s="8"/>
      <c r="J143" s="8"/>
      <c r="K143" s="8"/>
      <c r="L143" s="8"/>
      <c r="M143" s="8"/>
    </row>
    <row r="144" spans="3:13">
      <c r="C144" s="8"/>
      <c r="D144" s="8"/>
      <c r="G144" s="8"/>
      <c r="H144" s="8"/>
      <c r="I144" s="8"/>
      <c r="J144" s="8"/>
      <c r="K144" s="8"/>
      <c r="L144" s="8"/>
      <c r="M144" s="8"/>
    </row>
    <row r="145" spans="3:13">
      <c r="C145" s="8"/>
      <c r="D145" s="8"/>
      <c r="G145" s="8"/>
      <c r="H145" s="8"/>
      <c r="I145" s="8"/>
      <c r="J145" s="8"/>
      <c r="K145" s="8"/>
      <c r="L145" s="8"/>
      <c r="M145" s="8"/>
    </row>
    <row r="146" spans="3:13">
      <c r="C146" s="8"/>
      <c r="D146" s="8"/>
      <c r="G146" s="8"/>
      <c r="H146" s="8"/>
      <c r="I146" s="8"/>
      <c r="J146" s="8"/>
      <c r="K146" s="8"/>
      <c r="L146" s="8"/>
      <c r="M146" s="8"/>
    </row>
    <row r="147" spans="3:13">
      <c r="C147" s="8"/>
      <c r="D147" s="8"/>
      <c r="G147" s="8"/>
      <c r="H147" s="8"/>
      <c r="I147" s="8"/>
      <c r="J147" s="8"/>
      <c r="K147" s="8"/>
      <c r="L147" s="8"/>
      <c r="M147" s="8"/>
    </row>
    <row r="148" spans="3:13">
      <c r="C148" s="8"/>
      <c r="D148" s="8"/>
      <c r="G148" s="8"/>
      <c r="H148" s="8"/>
      <c r="I148" s="8"/>
      <c r="J148" s="8"/>
      <c r="K148" s="8"/>
      <c r="L148" s="8"/>
      <c r="M148" s="8"/>
    </row>
    <row r="149" spans="3:13">
      <c r="C149" s="8"/>
      <c r="D149" s="8"/>
      <c r="G149" s="8"/>
      <c r="H149" s="8"/>
      <c r="I149" s="8"/>
      <c r="J149" s="8"/>
      <c r="K149" s="8"/>
      <c r="L149" s="8"/>
      <c r="M149" s="8"/>
    </row>
    <row r="150" spans="3:13">
      <c r="C150" s="8"/>
      <c r="D150" s="8"/>
      <c r="G150" s="8"/>
      <c r="H150" s="8"/>
      <c r="I150" s="8"/>
      <c r="J150" s="8"/>
      <c r="K150" s="8"/>
      <c r="L150" s="8"/>
      <c r="M150" s="8"/>
    </row>
    <row r="151" spans="3:13">
      <c r="C151" s="8"/>
      <c r="D151" s="8"/>
      <c r="G151" s="8"/>
      <c r="H151" s="8"/>
      <c r="I151" s="8"/>
      <c r="J151" s="8"/>
      <c r="K151" s="8"/>
      <c r="L151" s="8"/>
      <c r="M151" s="8"/>
    </row>
    <row r="152" spans="3:13">
      <c r="C152" s="8"/>
      <c r="D152" s="8"/>
      <c r="G152" s="8"/>
      <c r="H152" s="8"/>
      <c r="I152" s="8"/>
      <c r="J152" s="8"/>
      <c r="K152" s="8"/>
      <c r="L152" s="8"/>
      <c r="M152" s="8"/>
    </row>
    <row r="153" spans="3:13">
      <c r="C153" s="8"/>
      <c r="D153" s="8"/>
      <c r="G153" s="8"/>
      <c r="H153" s="8"/>
      <c r="I153" s="8"/>
      <c r="J153" s="8"/>
      <c r="K153" s="8"/>
      <c r="L153" s="8"/>
      <c r="M153" s="8"/>
    </row>
    <row r="154" spans="3:13">
      <c r="C154" s="8"/>
      <c r="D154" s="8"/>
      <c r="G154" s="8"/>
      <c r="H154" s="8"/>
      <c r="I154" s="8"/>
      <c r="J154" s="8"/>
      <c r="K154" s="8"/>
      <c r="L154" s="8"/>
      <c r="M154" s="8"/>
    </row>
    <row r="155" spans="3:13">
      <c r="C155" s="8"/>
      <c r="D155" s="8"/>
      <c r="G155" s="8"/>
      <c r="H155" s="8"/>
      <c r="I155" s="8"/>
      <c r="J155" s="8"/>
      <c r="K155" s="8"/>
      <c r="L155" s="8"/>
      <c r="M155" s="8"/>
    </row>
    <row r="156" spans="3:13">
      <c r="C156" s="8"/>
      <c r="D156" s="8"/>
      <c r="G156" s="8"/>
      <c r="H156" s="8"/>
      <c r="I156" s="8"/>
      <c r="J156" s="8"/>
      <c r="K156" s="8"/>
      <c r="L156" s="8"/>
      <c r="M156" s="8"/>
    </row>
    <row r="157" spans="3:13">
      <c r="C157" s="8"/>
      <c r="D157" s="8"/>
      <c r="G157" s="8"/>
      <c r="H157" s="8"/>
      <c r="I157" s="8"/>
      <c r="J157" s="8"/>
      <c r="K157" s="8"/>
      <c r="L157" s="8"/>
      <c r="M157" s="8"/>
    </row>
    <row r="158" spans="3:13">
      <c r="C158" s="8"/>
      <c r="D158" s="8"/>
      <c r="G158" s="8"/>
      <c r="H158" s="8"/>
      <c r="I158" s="8"/>
      <c r="J158" s="8"/>
      <c r="K158" s="8"/>
      <c r="L158" s="8"/>
      <c r="M158" s="8"/>
    </row>
    <row r="159" spans="3:13">
      <c r="C159" s="8"/>
      <c r="D159" s="8"/>
      <c r="G159" s="8"/>
      <c r="H159" s="8"/>
      <c r="I159" s="8"/>
      <c r="J159" s="8"/>
      <c r="K159" s="8"/>
      <c r="L159" s="8"/>
      <c r="M159" s="8"/>
    </row>
    <row r="160" spans="3:13">
      <c r="C160" s="8"/>
      <c r="D160" s="8"/>
      <c r="G160" s="8"/>
      <c r="H160" s="8"/>
      <c r="I160" s="8"/>
      <c r="J160" s="8"/>
      <c r="K160" s="8"/>
      <c r="L160" s="8"/>
      <c r="M160" s="8"/>
    </row>
    <row r="161" spans="3:13">
      <c r="C161" s="8"/>
      <c r="D161" s="8"/>
      <c r="G161" s="8"/>
      <c r="H161" s="8"/>
      <c r="I161" s="8"/>
      <c r="J161" s="8"/>
      <c r="K161" s="8"/>
      <c r="L161" s="8"/>
      <c r="M161" s="8"/>
    </row>
    <row r="162" spans="3:13">
      <c r="C162" s="8"/>
      <c r="D162" s="8"/>
      <c r="G162" s="8"/>
      <c r="H162" s="8"/>
      <c r="I162" s="8"/>
      <c r="J162" s="8"/>
      <c r="K162" s="8"/>
      <c r="L162" s="8"/>
      <c r="M162" s="8"/>
    </row>
    <row r="163" spans="3:13">
      <c r="C163" s="8"/>
      <c r="D163" s="8"/>
      <c r="G163" s="8"/>
      <c r="H163" s="8"/>
      <c r="I163" s="8"/>
      <c r="J163" s="8"/>
      <c r="K163" s="8"/>
      <c r="L163" s="8"/>
      <c r="M163" s="8"/>
    </row>
    <row r="164" spans="3:13">
      <c r="C164" s="8"/>
      <c r="D164" s="8"/>
      <c r="G164" s="8"/>
      <c r="H164" s="8"/>
      <c r="I164" s="8"/>
      <c r="J164" s="8"/>
      <c r="K164" s="8"/>
      <c r="L164" s="8"/>
      <c r="M164" s="8"/>
    </row>
    <row r="165" spans="3:13">
      <c r="C165" s="8"/>
      <c r="D165" s="8"/>
      <c r="G165" s="8"/>
      <c r="H165" s="8"/>
      <c r="I165" s="8"/>
      <c r="J165" s="8"/>
      <c r="K165" s="8"/>
      <c r="L165" s="8"/>
      <c r="M165" s="8"/>
    </row>
    <row r="166" spans="3:13">
      <c r="C166" s="8"/>
      <c r="D166" s="8"/>
      <c r="G166" s="8"/>
      <c r="H166" s="8"/>
      <c r="I166" s="8"/>
      <c r="J166" s="8"/>
      <c r="K166" s="8"/>
      <c r="L166" s="8"/>
      <c r="M166" s="8"/>
    </row>
    <row r="167" spans="3:13">
      <c r="C167" s="8"/>
      <c r="D167" s="8"/>
      <c r="G167" s="8"/>
      <c r="H167" s="8"/>
      <c r="I167" s="8"/>
      <c r="J167" s="8"/>
      <c r="K167" s="8"/>
      <c r="L167" s="8"/>
      <c r="M167" s="8"/>
    </row>
    <row r="168" spans="3:13">
      <c r="C168" s="8"/>
      <c r="D168" s="8"/>
      <c r="G168" s="8"/>
      <c r="H168" s="8"/>
      <c r="I168" s="8"/>
      <c r="J168" s="8"/>
      <c r="K168" s="8"/>
      <c r="L168" s="8"/>
      <c r="M168" s="8"/>
    </row>
    <row r="169" spans="3:13">
      <c r="C169" s="8"/>
      <c r="D169" s="8"/>
      <c r="G169" s="8"/>
      <c r="H169" s="8"/>
      <c r="I169" s="8"/>
      <c r="J169" s="8"/>
      <c r="K169" s="8"/>
      <c r="L169" s="8"/>
      <c r="M169" s="8"/>
    </row>
    <row r="170" spans="3:13">
      <c r="C170" s="8"/>
      <c r="D170" s="8"/>
      <c r="G170" s="8"/>
      <c r="H170" s="8"/>
      <c r="I170" s="8"/>
      <c r="J170" s="8"/>
      <c r="K170" s="8"/>
      <c r="L170" s="8"/>
      <c r="M170" s="8"/>
    </row>
    <row r="171" spans="3:13">
      <c r="C171" s="8"/>
      <c r="D171" s="8"/>
      <c r="G171" s="8"/>
      <c r="H171" s="8"/>
      <c r="I171" s="8"/>
      <c r="J171" s="8"/>
      <c r="K171" s="8"/>
      <c r="L171" s="8"/>
      <c r="M171" s="8"/>
    </row>
    <row r="172" spans="3:13">
      <c r="C172" s="8"/>
      <c r="D172" s="8"/>
      <c r="G172" s="8"/>
      <c r="H172" s="8"/>
      <c r="I172" s="8"/>
      <c r="J172" s="8"/>
      <c r="K172" s="8"/>
      <c r="L172" s="8"/>
      <c r="M172" s="8"/>
    </row>
    <row r="173" spans="3:13">
      <c r="C173" s="8"/>
      <c r="D173" s="8"/>
      <c r="G173" s="8"/>
      <c r="H173" s="8"/>
      <c r="I173" s="8"/>
      <c r="J173" s="8"/>
      <c r="K173" s="8"/>
      <c r="L173" s="8"/>
      <c r="M173" s="8"/>
    </row>
    <row r="174" spans="3:13">
      <c r="C174" s="8"/>
      <c r="D174" s="8"/>
      <c r="G174" s="8"/>
      <c r="H174" s="8"/>
      <c r="I174" s="8"/>
      <c r="J174" s="8"/>
      <c r="K174" s="8"/>
      <c r="L174" s="8"/>
      <c r="M174" s="8"/>
    </row>
    <row r="175" spans="3:13">
      <c r="C175" s="8"/>
      <c r="D175" s="8"/>
      <c r="G175" s="8"/>
      <c r="H175" s="8"/>
      <c r="I175" s="8"/>
      <c r="J175" s="8"/>
      <c r="K175" s="8"/>
      <c r="L175" s="8"/>
      <c r="M175" s="8"/>
    </row>
    <row r="176" spans="3:13">
      <c r="C176" s="8"/>
      <c r="D176" s="8"/>
      <c r="G176" s="8"/>
      <c r="H176" s="8"/>
      <c r="I176" s="8"/>
      <c r="J176" s="8"/>
      <c r="K176" s="8"/>
      <c r="L176" s="8"/>
      <c r="M176" s="8"/>
    </row>
    <row r="177" spans="3:13">
      <c r="C177" s="8"/>
      <c r="D177" s="8"/>
      <c r="G177" s="8"/>
      <c r="H177" s="8"/>
      <c r="I177" s="8"/>
      <c r="J177" s="8"/>
      <c r="K177" s="8"/>
      <c r="L177" s="8"/>
      <c r="M177" s="8"/>
    </row>
    <row r="178" spans="3:13">
      <c r="C178" s="8"/>
      <c r="D178" s="8"/>
      <c r="G178" s="8"/>
      <c r="H178" s="8"/>
      <c r="I178" s="8"/>
      <c r="J178" s="8"/>
      <c r="K178" s="8"/>
      <c r="L178" s="8"/>
      <c r="M178" s="8"/>
    </row>
    <row r="179" spans="3:13">
      <c r="C179" s="8"/>
      <c r="D179" s="8"/>
      <c r="G179" s="8"/>
      <c r="H179" s="8"/>
      <c r="I179" s="8"/>
      <c r="J179" s="8"/>
      <c r="K179" s="8"/>
      <c r="L179" s="8"/>
      <c r="M179" s="8"/>
    </row>
    <row r="180" spans="3:13">
      <c r="C180" s="8"/>
      <c r="D180" s="8"/>
      <c r="G180" s="8"/>
      <c r="H180" s="8"/>
      <c r="I180" s="8"/>
      <c r="J180" s="8"/>
      <c r="K180" s="8"/>
      <c r="L180" s="8"/>
      <c r="M180" s="8"/>
    </row>
    <row r="181" spans="3:13">
      <c r="C181" s="8"/>
      <c r="D181" s="8"/>
      <c r="G181" s="8"/>
      <c r="H181" s="8"/>
      <c r="I181" s="8"/>
      <c r="J181" s="8"/>
      <c r="K181" s="8"/>
      <c r="L181" s="8"/>
      <c r="M181" s="8"/>
    </row>
    <row r="182" spans="3:13">
      <c r="C182" s="8"/>
      <c r="D182" s="8"/>
      <c r="G182" s="8"/>
      <c r="H182" s="8"/>
      <c r="I182" s="8"/>
      <c r="J182" s="8"/>
      <c r="K182" s="8"/>
      <c r="L182" s="8"/>
      <c r="M182" s="8"/>
    </row>
    <row r="183" spans="3:13">
      <c r="C183" s="8"/>
      <c r="D183" s="8"/>
      <c r="G183" s="8"/>
      <c r="H183" s="8"/>
      <c r="I183" s="8"/>
      <c r="J183" s="8"/>
      <c r="K183" s="8"/>
      <c r="L183" s="8"/>
      <c r="M183" s="8"/>
    </row>
    <row r="184" spans="3:13">
      <c r="C184" s="8"/>
      <c r="D184" s="8"/>
      <c r="G184" s="8"/>
      <c r="H184" s="8"/>
      <c r="I184" s="8"/>
      <c r="J184" s="8"/>
      <c r="K184" s="8"/>
      <c r="L184" s="8"/>
      <c r="M184" s="8"/>
    </row>
    <row r="185" spans="3:13">
      <c r="C185" s="8"/>
      <c r="D185" s="8"/>
      <c r="G185" s="8"/>
      <c r="H185" s="8"/>
      <c r="I185" s="8"/>
      <c r="J185" s="8"/>
      <c r="K185" s="8"/>
      <c r="L185" s="8"/>
      <c r="M185" s="8"/>
    </row>
    <row r="186" spans="3:13">
      <c r="C186" s="8"/>
      <c r="D186" s="8"/>
      <c r="G186" s="8"/>
      <c r="H186" s="8"/>
      <c r="I186" s="8"/>
      <c r="J186" s="8"/>
      <c r="K186" s="8"/>
      <c r="L186" s="8"/>
      <c r="M186" s="8"/>
    </row>
    <row r="187" spans="3:13">
      <c r="C187" s="8"/>
      <c r="D187" s="8"/>
      <c r="G187" s="8"/>
      <c r="H187" s="8"/>
      <c r="I187" s="8"/>
      <c r="J187" s="8"/>
      <c r="K187" s="8"/>
      <c r="L187" s="8"/>
      <c r="M187" s="8"/>
    </row>
    <row r="188" spans="3:13">
      <c r="C188" s="8"/>
      <c r="D188" s="8"/>
      <c r="G188" s="8"/>
      <c r="H188" s="8"/>
      <c r="I188" s="8"/>
      <c r="J188" s="8"/>
      <c r="K188" s="8"/>
      <c r="L188" s="8"/>
      <c r="M188" s="8"/>
    </row>
    <row r="189" spans="3:13">
      <c r="C189" s="8"/>
      <c r="D189" s="8"/>
      <c r="G189" s="8"/>
      <c r="H189" s="8"/>
      <c r="I189" s="8"/>
      <c r="J189" s="8"/>
      <c r="K189" s="8"/>
      <c r="L189" s="8"/>
      <c r="M189" s="8"/>
    </row>
    <row r="190" spans="3:13">
      <c r="C190" s="8"/>
      <c r="D190" s="8"/>
      <c r="G190" s="8"/>
      <c r="H190" s="8"/>
      <c r="I190" s="8"/>
      <c r="J190" s="8"/>
      <c r="K190" s="8"/>
      <c r="L190" s="8"/>
      <c r="M190" s="8"/>
    </row>
    <row r="191" spans="3:13">
      <c r="C191" s="8"/>
      <c r="D191" s="8"/>
      <c r="G191" s="8"/>
      <c r="H191" s="8"/>
      <c r="I191" s="8"/>
      <c r="J191" s="8"/>
      <c r="K191" s="8"/>
      <c r="L191" s="8"/>
      <c r="M191" s="8"/>
    </row>
    <row r="192" spans="3:13">
      <c r="C192" s="8"/>
      <c r="D192" s="8"/>
      <c r="G192" s="8"/>
      <c r="H192" s="8"/>
      <c r="I192" s="8"/>
      <c r="J192" s="8"/>
      <c r="K192" s="8"/>
      <c r="L192" s="8"/>
      <c r="M192" s="8"/>
    </row>
    <row r="193" spans="3:13">
      <c r="C193" s="8"/>
      <c r="D193" s="8"/>
      <c r="G193" s="8"/>
      <c r="H193" s="8"/>
      <c r="I193" s="8"/>
      <c r="J193" s="8"/>
      <c r="K193" s="8"/>
      <c r="L193" s="8"/>
      <c r="M193" s="8"/>
    </row>
    <row r="194" spans="3:13">
      <c r="C194" s="8"/>
      <c r="D194" s="8"/>
      <c r="G194" s="8"/>
      <c r="H194" s="8"/>
      <c r="I194" s="8"/>
      <c r="J194" s="8"/>
      <c r="K194" s="8"/>
      <c r="L194" s="8"/>
      <c r="M194" s="8"/>
    </row>
    <row r="195" spans="3:13">
      <c r="C195" s="8"/>
      <c r="D195" s="8"/>
      <c r="G195" s="8"/>
      <c r="H195" s="8"/>
      <c r="I195" s="8"/>
      <c r="J195" s="8"/>
      <c r="K195" s="8"/>
      <c r="L195" s="8"/>
      <c r="M195" s="8"/>
    </row>
    <row r="196" spans="3:13">
      <c r="C196" s="8"/>
      <c r="D196" s="8"/>
      <c r="G196" s="8"/>
      <c r="H196" s="8"/>
      <c r="I196" s="8"/>
      <c r="J196" s="8"/>
      <c r="K196" s="8"/>
      <c r="L196" s="8"/>
      <c r="M196" s="8"/>
    </row>
    <row r="197" spans="3:13">
      <c r="C197" s="8"/>
      <c r="D197" s="8"/>
      <c r="G197" s="8"/>
      <c r="H197" s="8"/>
      <c r="I197" s="8"/>
      <c r="J197" s="8"/>
      <c r="K197" s="8"/>
      <c r="L197" s="8"/>
      <c r="M197" s="8"/>
    </row>
    <row r="198" spans="3:13">
      <c r="C198" s="8"/>
      <c r="D198" s="8"/>
      <c r="G198" s="8"/>
      <c r="H198" s="8"/>
      <c r="I198" s="8"/>
      <c r="J198" s="8"/>
      <c r="K198" s="8"/>
      <c r="L198" s="8"/>
      <c r="M198" s="8"/>
    </row>
    <row r="199" spans="3:13">
      <c r="C199" s="8"/>
      <c r="D199" s="8"/>
      <c r="G199" s="8"/>
      <c r="H199" s="8"/>
      <c r="I199" s="8"/>
      <c r="J199" s="8"/>
      <c r="K199" s="8"/>
      <c r="L199" s="8"/>
      <c r="M199" s="8"/>
    </row>
    <row r="200" spans="3:13">
      <c r="C200" s="8"/>
      <c r="D200" s="8"/>
      <c r="G200" s="8"/>
      <c r="H200" s="8"/>
      <c r="I200" s="8"/>
      <c r="J200" s="8"/>
      <c r="K200" s="8"/>
      <c r="L200" s="8"/>
      <c r="M200" s="8"/>
    </row>
    <row r="201" spans="3:13">
      <c r="C201" s="8"/>
      <c r="D201" s="8"/>
      <c r="G201" s="8"/>
      <c r="H201" s="8"/>
      <c r="I201" s="8"/>
      <c r="J201" s="8"/>
      <c r="K201" s="8"/>
      <c r="L201" s="8"/>
      <c r="M201" s="8"/>
    </row>
    <row r="202" spans="3:13">
      <c r="C202" s="8"/>
      <c r="D202" s="8"/>
      <c r="G202" s="8"/>
      <c r="H202" s="8"/>
      <c r="I202" s="8"/>
      <c r="J202" s="8"/>
      <c r="K202" s="8"/>
      <c r="L202" s="8"/>
      <c r="M202" s="8"/>
    </row>
    <row r="203" spans="3:13">
      <c r="C203" s="8"/>
      <c r="D203" s="8"/>
      <c r="G203" s="8"/>
      <c r="H203" s="8"/>
      <c r="I203" s="8"/>
      <c r="J203" s="8"/>
      <c r="K203" s="8"/>
      <c r="L203" s="8"/>
      <c r="M203" s="8"/>
    </row>
    <row r="204" spans="3:13">
      <c r="C204" s="8"/>
      <c r="D204" s="8"/>
      <c r="G204" s="8"/>
      <c r="H204" s="8"/>
      <c r="I204" s="8"/>
      <c r="J204" s="8"/>
      <c r="K204" s="8"/>
      <c r="L204" s="8"/>
      <c r="M204" s="8"/>
    </row>
    <row r="205" spans="3:13">
      <c r="C205" s="8"/>
      <c r="D205" s="8"/>
      <c r="G205" s="8"/>
      <c r="H205" s="8"/>
      <c r="I205" s="8"/>
      <c r="J205" s="8"/>
      <c r="K205" s="8"/>
      <c r="L205" s="8"/>
      <c r="M205" s="8"/>
    </row>
    <row r="206" spans="3:13">
      <c r="C206" s="8"/>
      <c r="D206" s="8"/>
      <c r="G206" s="8"/>
      <c r="H206" s="8"/>
      <c r="I206" s="8"/>
      <c r="J206" s="8"/>
      <c r="K206" s="8"/>
      <c r="L206" s="8"/>
      <c r="M206" s="8"/>
    </row>
    <row r="207" spans="3:13">
      <c r="C207" s="8"/>
      <c r="D207" s="8"/>
      <c r="G207" s="8"/>
      <c r="H207" s="8"/>
      <c r="I207" s="8"/>
      <c r="J207" s="8"/>
      <c r="K207" s="8"/>
      <c r="L207" s="8"/>
      <c r="M207" s="8"/>
    </row>
    <row r="208" spans="3:13">
      <c r="C208" s="8"/>
      <c r="D208" s="8"/>
      <c r="G208" s="8"/>
      <c r="H208" s="8"/>
      <c r="I208" s="8"/>
      <c r="J208" s="8"/>
      <c r="K208" s="8"/>
      <c r="L208" s="8"/>
      <c r="M208" s="8"/>
    </row>
    <row r="209" spans="3:13">
      <c r="C209" s="8"/>
      <c r="D209" s="8"/>
      <c r="G209" s="8"/>
      <c r="H209" s="8"/>
      <c r="I209" s="8"/>
      <c r="J209" s="8"/>
      <c r="K209" s="8"/>
      <c r="L209" s="8"/>
      <c r="M209" s="8"/>
    </row>
    <row r="210" spans="3:13">
      <c r="C210" s="8"/>
      <c r="D210" s="8"/>
      <c r="G210" s="8"/>
      <c r="H210" s="8"/>
      <c r="I210" s="8"/>
      <c r="J210" s="8"/>
      <c r="K210" s="8"/>
      <c r="L210" s="8"/>
      <c r="M210" s="8"/>
    </row>
    <row r="211" spans="3:13">
      <c r="C211" s="8"/>
      <c r="D211" s="8"/>
      <c r="G211" s="8"/>
      <c r="H211" s="8"/>
      <c r="I211" s="8"/>
      <c r="J211" s="8"/>
      <c r="K211" s="8"/>
      <c r="L211" s="8"/>
      <c r="M211" s="8"/>
    </row>
    <row r="212" spans="3:13">
      <c r="C212" s="8"/>
      <c r="D212" s="8"/>
      <c r="G212" s="8"/>
      <c r="H212" s="8"/>
      <c r="I212" s="8"/>
      <c r="J212" s="8"/>
      <c r="K212" s="8"/>
      <c r="L212" s="8"/>
      <c r="M212" s="8"/>
    </row>
    <row r="213" spans="3:13">
      <c r="C213" s="8"/>
      <c r="D213" s="8"/>
      <c r="G213" s="8"/>
      <c r="H213" s="8"/>
      <c r="I213" s="8"/>
      <c r="J213" s="8"/>
      <c r="K213" s="8"/>
      <c r="L213" s="8"/>
      <c r="M213" s="8"/>
    </row>
    <row r="214" spans="3:13">
      <c r="C214" s="8"/>
      <c r="D214" s="8"/>
      <c r="G214" s="8"/>
      <c r="H214" s="8"/>
      <c r="I214" s="8"/>
      <c r="J214" s="8"/>
      <c r="K214" s="8"/>
      <c r="L214" s="8"/>
      <c r="M214" s="8"/>
    </row>
    <row r="215" spans="3:13">
      <c r="C215" s="8"/>
      <c r="D215" s="8"/>
      <c r="G215" s="8"/>
      <c r="H215" s="8"/>
      <c r="I215" s="8"/>
      <c r="J215" s="8"/>
      <c r="K215" s="8"/>
      <c r="L215" s="8"/>
      <c r="M215" s="8"/>
    </row>
    <row r="216" spans="3:13">
      <c r="C216" s="8"/>
      <c r="D216" s="8"/>
      <c r="G216" s="8"/>
      <c r="H216" s="8"/>
      <c r="I216" s="8"/>
      <c r="J216" s="8"/>
      <c r="K216" s="8"/>
      <c r="L216" s="8"/>
      <c r="M216" s="8"/>
    </row>
    <row r="217" spans="3:13">
      <c r="C217" s="8"/>
      <c r="D217" s="8"/>
      <c r="G217" s="8"/>
      <c r="H217" s="8"/>
      <c r="I217" s="8"/>
      <c r="J217" s="8"/>
      <c r="K217" s="8"/>
      <c r="L217" s="8"/>
      <c r="M217" s="8"/>
    </row>
    <row r="218" spans="3:13">
      <c r="C218" s="8"/>
      <c r="D218" s="8"/>
      <c r="G218" s="8"/>
      <c r="H218" s="8"/>
      <c r="I218" s="8"/>
      <c r="J218" s="8"/>
      <c r="K218" s="8"/>
      <c r="L218" s="8"/>
      <c r="M218" s="8"/>
    </row>
    <row r="219" spans="3:13">
      <c r="C219" s="8"/>
      <c r="D219" s="8"/>
      <c r="G219" s="8"/>
      <c r="H219" s="8"/>
      <c r="I219" s="8"/>
      <c r="J219" s="8"/>
      <c r="K219" s="8"/>
      <c r="L219" s="8"/>
      <c r="M219" s="8"/>
    </row>
    <row r="220" spans="3:13">
      <c r="C220" s="8"/>
      <c r="D220" s="8"/>
      <c r="G220" s="8"/>
      <c r="H220" s="8"/>
      <c r="I220" s="8"/>
      <c r="J220" s="8"/>
      <c r="K220" s="8"/>
      <c r="L220" s="8"/>
      <c r="M220" s="8"/>
    </row>
    <row r="221" spans="3:13">
      <c r="C221" s="8"/>
      <c r="D221" s="8"/>
      <c r="G221" s="8"/>
      <c r="H221" s="8"/>
      <c r="I221" s="8"/>
      <c r="J221" s="8"/>
      <c r="K221" s="8"/>
      <c r="L221" s="8"/>
      <c r="M221" s="8"/>
    </row>
    <row r="222" spans="3:13">
      <c r="C222" s="8"/>
      <c r="D222" s="8"/>
      <c r="G222" s="8"/>
      <c r="H222" s="8"/>
      <c r="I222" s="8"/>
      <c r="J222" s="8"/>
      <c r="K222" s="8"/>
      <c r="L222" s="8"/>
      <c r="M222" s="8"/>
    </row>
    <row r="223" spans="3:13">
      <c r="C223" s="8"/>
      <c r="D223" s="8"/>
      <c r="G223" s="8"/>
      <c r="H223" s="8"/>
      <c r="I223" s="8"/>
      <c r="J223" s="8"/>
      <c r="K223" s="8"/>
      <c r="L223" s="8"/>
      <c r="M223" s="8"/>
    </row>
    <row r="224" spans="3:13">
      <c r="C224" s="8"/>
      <c r="D224" s="8"/>
      <c r="G224" s="8"/>
      <c r="H224" s="8"/>
      <c r="I224" s="8"/>
      <c r="J224" s="8"/>
      <c r="K224" s="8"/>
      <c r="L224" s="8"/>
      <c r="M224" s="8"/>
    </row>
    <row r="225" spans="3:13">
      <c r="C225" s="8"/>
      <c r="D225" s="8"/>
      <c r="G225" s="8"/>
      <c r="H225" s="8"/>
      <c r="I225" s="8"/>
      <c r="J225" s="8"/>
      <c r="K225" s="8"/>
      <c r="L225" s="8"/>
      <c r="M225" s="8"/>
    </row>
    <row r="226" spans="3:13">
      <c r="C226" s="8"/>
      <c r="D226" s="8"/>
      <c r="G226" s="8"/>
      <c r="H226" s="8"/>
      <c r="I226" s="8"/>
      <c r="J226" s="8"/>
      <c r="K226" s="8"/>
      <c r="L226" s="8"/>
      <c r="M226" s="8"/>
    </row>
    <row r="227" spans="3:13">
      <c r="C227" s="8"/>
      <c r="D227" s="8"/>
      <c r="G227" s="8"/>
      <c r="H227" s="8"/>
      <c r="I227" s="8"/>
      <c r="J227" s="8"/>
      <c r="K227" s="8"/>
      <c r="L227" s="8"/>
      <c r="M227" s="8"/>
    </row>
    <row r="228" spans="3:13">
      <c r="C228" s="8"/>
      <c r="D228" s="8"/>
      <c r="G228" s="8"/>
      <c r="H228" s="8"/>
      <c r="I228" s="8"/>
      <c r="J228" s="8"/>
      <c r="K228" s="8"/>
      <c r="L228" s="8"/>
      <c r="M228" s="8"/>
    </row>
    <row r="229" spans="3:13">
      <c r="C229" s="8"/>
      <c r="D229" s="8"/>
      <c r="G229" s="8"/>
      <c r="H229" s="8"/>
      <c r="I229" s="8"/>
      <c r="J229" s="8"/>
      <c r="K229" s="8"/>
      <c r="L229" s="8"/>
      <c r="M229" s="8"/>
    </row>
    <row r="230" spans="3:13">
      <c r="C230" s="8"/>
      <c r="D230" s="8"/>
      <c r="G230" s="8"/>
      <c r="H230" s="8"/>
      <c r="I230" s="8"/>
      <c r="J230" s="8"/>
      <c r="K230" s="8"/>
      <c r="L230" s="8"/>
      <c r="M230" s="8"/>
    </row>
    <row r="231" spans="3:13">
      <c r="C231" s="8"/>
      <c r="D231" s="8"/>
      <c r="G231" s="8"/>
      <c r="H231" s="8"/>
      <c r="I231" s="8"/>
      <c r="J231" s="8"/>
      <c r="K231" s="8"/>
      <c r="L231" s="8"/>
      <c r="M231" s="8"/>
    </row>
    <row r="232" spans="3:13">
      <c r="C232" s="8"/>
      <c r="D232" s="8"/>
      <c r="G232" s="8"/>
      <c r="H232" s="8"/>
      <c r="I232" s="8"/>
      <c r="J232" s="8"/>
      <c r="K232" s="8"/>
      <c r="L232" s="8"/>
      <c r="M232" s="8"/>
    </row>
    <row r="233" spans="3:13">
      <c r="C233" s="8"/>
      <c r="D233" s="8"/>
      <c r="G233" s="8"/>
      <c r="H233" s="8"/>
      <c r="I233" s="8"/>
      <c r="J233" s="8"/>
      <c r="K233" s="8"/>
      <c r="L233" s="8"/>
      <c r="M233" s="8"/>
    </row>
    <row r="234" spans="3:13">
      <c r="C234" s="8"/>
      <c r="D234" s="8"/>
      <c r="G234" s="8"/>
      <c r="H234" s="8"/>
      <c r="I234" s="8"/>
      <c r="J234" s="8"/>
      <c r="K234" s="8"/>
      <c r="L234" s="8"/>
      <c r="M234" s="8"/>
    </row>
    <row r="235" spans="3:13">
      <c r="C235" s="8"/>
      <c r="D235" s="8"/>
      <c r="G235" s="8"/>
      <c r="H235" s="8"/>
      <c r="I235" s="8"/>
      <c r="J235" s="8"/>
      <c r="K235" s="8"/>
      <c r="L235" s="8"/>
      <c r="M235" s="8"/>
    </row>
    <row r="236" spans="3:13">
      <c r="C236" s="8"/>
      <c r="D236" s="8"/>
      <c r="G236" s="8"/>
      <c r="H236" s="8"/>
      <c r="I236" s="8"/>
      <c r="J236" s="8"/>
      <c r="K236" s="8"/>
      <c r="L236" s="8"/>
      <c r="M236" s="8"/>
    </row>
    <row r="237" spans="3:13">
      <c r="C237" s="8"/>
      <c r="D237" s="8"/>
      <c r="G237" s="8"/>
      <c r="H237" s="8"/>
      <c r="I237" s="8"/>
      <c r="J237" s="8"/>
      <c r="K237" s="8"/>
      <c r="L237" s="8"/>
      <c r="M237" s="8"/>
    </row>
    <row r="238" spans="3:13">
      <c r="C238" s="8"/>
      <c r="D238" s="8"/>
      <c r="G238" s="8"/>
      <c r="H238" s="8"/>
      <c r="I238" s="8"/>
      <c r="J238" s="8"/>
      <c r="K238" s="8"/>
      <c r="L238" s="8"/>
      <c r="M238" s="8"/>
    </row>
    <row r="239" spans="3:13">
      <c r="C239" s="8"/>
      <c r="D239" s="8"/>
      <c r="G239" s="8"/>
      <c r="H239" s="8"/>
      <c r="I239" s="8"/>
      <c r="J239" s="8"/>
      <c r="K239" s="8"/>
      <c r="L239" s="8"/>
      <c r="M239" s="8"/>
    </row>
    <row r="240" spans="3:13">
      <c r="C240" s="8"/>
      <c r="D240" s="8"/>
      <c r="G240" s="8"/>
      <c r="H240" s="8"/>
      <c r="I240" s="8"/>
      <c r="J240" s="8"/>
      <c r="K240" s="8"/>
      <c r="L240" s="8"/>
      <c r="M240" s="8"/>
    </row>
    <row r="241" spans="3:13">
      <c r="C241" s="8"/>
      <c r="D241" s="8"/>
      <c r="G241" s="8"/>
      <c r="H241" s="8"/>
      <c r="I241" s="8"/>
      <c r="J241" s="8"/>
      <c r="K241" s="8"/>
      <c r="L241" s="8"/>
      <c r="M241" s="8"/>
    </row>
    <row r="242" spans="3:13">
      <c r="C242" s="8"/>
      <c r="D242" s="8"/>
      <c r="G242" s="8"/>
      <c r="H242" s="8"/>
      <c r="I242" s="8"/>
      <c r="J242" s="8"/>
      <c r="K242" s="8"/>
      <c r="L242" s="8"/>
      <c r="M242" s="8"/>
    </row>
    <row r="243" spans="3:13">
      <c r="C243" s="8"/>
      <c r="D243" s="8"/>
      <c r="G243" s="8"/>
      <c r="H243" s="8"/>
      <c r="I243" s="8"/>
      <c r="J243" s="8"/>
      <c r="K243" s="8"/>
      <c r="L243" s="8"/>
      <c r="M243" s="8"/>
    </row>
    <row r="244" spans="3:13">
      <c r="C244" s="8"/>
      <c r="D244" s="8"/>
      <c r="G244" s="8"/>
      <c r="H244" s="8"/>
      <c r="I244" s="8"/>
      <c r="J244" s="8"/>
      <c r="K244" s="8"/>
      <c r="L244" s="8"/>
      <c r="M244" s="8"/>
    </row>
    <row r="245" spans="3:13">
      <c r="C245" s="8"/>
      <c r="D245" s="8"/>
      <c r="G245" s="8"/>
      <c r="H245" s="8"/>
      <c r="I245" s="8"/>
      <c r="J245" s="8"/>
      <c r="K245" s="8"/>
      <c r="L245" s="8"/>
      <c r="M245" s="8"/>
    </row>
    <row r="246" spans="3:13">
      <c r="C246" s="8"/>
      <c r="D246" s="8"/>
      <c r="G246" s="8"/>
      <c r="H246" s="8"/>
      <c r="I246" s="8"/>
      <c r="J246" s="8"/>
      <c r="K246" s="8"/>
      <c r="L246" s="8"/>
      <c r="M246" s="8"/>
    </row>
    <row r="247" spans="3:13">
      <c r="C247" s="8"/>
      <c r="D247" s="8"/>
      <c r="G247" s="8"/>
      <c r="H247" s="8"/>
      <c r="I247" s="8"/>
      <c r="J247" s="8"/>
      <c r="K247" s="8"/>
      <c r="L247" s="8"/>
      <c r="M247" s="8"/>
    </row>
    <row r="248" spans="3:13">
      <c r="C248" s="8"/>
      <c r="D248" s="8"/>
      <c r="G248" s="8"/>
      <c r="H248" s="8"/>
      <c r="I248" s="8"/>
      <c r="J248" s="8"/>
      <c r="K248" s="8"/>
      <c r="L248" s="8"/>
      <c r="M248" s="8"/>
    </row>
    <row r="249" spans="3:13">
      <c r="C249" s="8"/>
      <c r="D249" s="8"/>
      <c r="G249" s="8"/>
      <c r="H249" s="8"/>
      <c r="I249" s="8"/>
      <c r="J249" s="8"/>
      <c r="K249" s="8"/>
      <c r="L249" s="8"/>
      <c r="M249" s="8"/>
    </row>
    <row r="250" spans="3:13">
      <c r="C250" s="8"/>
      <c r="D250" s="8"/>
      <c r="G250" s="8"/>
      <c r="H250" s="8"/>
      <c r="I250" s="8"/>
      <c r="J250" s="8"/>
      <c r="K250" s="8"/>
      <c r="L250" s="8"/>
      <c r="M250" s="8"/>
    </row>
    <row r="251" spans="3:13">
      <c r="C251" s="8"/>
      <c r="D251" s="8"/>
      <c r="G251" s="8"/>
      <c r="H251" s="8"/>
      <c r="I251" s="8"/>
      <c r="J251" s="8"/>
      <c r="K251" s="8"/>
      <c r="L251" s="8"/>
      <c r="M251" s="8"/>
    </row>
    <row r="252" spans="3:13">
      <c r="C252" s="8"/>
      <c r="D252" s="8"/>
      <c r="G252" s="8"/>
      <c r="H252" s="8"/>
      <c r="I252" s="8"/>
      <c r="J252" s="8"/>
      <c r="K252" s="8"/>
      <c r="L252" s="8"/>
      <c r="M252" s="8"/>
    </row>
    <row r="253" spans="3:13">
      <c r="C253" s="8"/>
      <c r="D253" s="8"/>
      <c r="G253" s="8"/>
      <c r="H253" s="8"/>
      <c r="I253" s="8"/>
      <c r="J253" s="8"/>
      <c r="K253" s="8"/>
      <c r="L253" s="8"/>
      <c r="M253" s="8"/>
    </row>
    <row r="254" spans="3:13">
      <c r="C254" s="8"/>
      <c r="D254" s="8"/>
      <c r="G254" s="8"/>
      <c r="H254" s="8"/>
      <c r="I254" s="8"/>
      <c r="J254" s="8"/>
      <c r="K254" s="8"/>
      <c r="L254" s="8"/>
      <c r="M254" s="8"/>
    </row>
    <row r="255" spans="3:13">
      <c r="C255" s="8"/>
      <c r="D255" s="8"/>
      <c r="G255" s="8"/>
      <c r="H255" s="8"/>
      <c r="I255" s="8"/>
      <c r="J255" s="8"/>
      <c r="K255" s="8"/>
      <c r="L255" s="8"/>
      <c r="M255" s="8"/>
    </row>
    <row r="256" spans="3:13">
      <c r="C256" s="8"/>
      <c r="D256" s="8"/>
      <c r="G256" s="8"/>
      <c r="H256" s="8"/>
      <c r="I256" s="8"/>
      <c r="J256" s="8"/>
      <c r="K256" s="8"/>
      <c r="L256" s="8"/>
      <c r="M256" s="8"/>
    </row>
    <row r="257" spans="3:13">
      <c r="C257" s="8"/>
      <c r="D257" s="8"/>
      <c r="G257" s="8"/>
      <c r="H257" s="8"/>
      <c r="I257" s="8"/>
      <c r="J257" s="8"/>
      <c r="K257" s="8"/>
      <c r="L257" s="8"/>
      <c r="M257" s="8"/>
    </row>
    <row r="258" spans="3:13">
      <c r="C258" s="8"/>
      <c r="D258" s="8"/>
      <c r="G258" s="8"/>
      <c r="H258" s="8"/>
      <c r="I258" s="8"/>
      <c r="J258" s="8"/>
      <c r="K258" s="8"/>
      <c r="L258" s="8"/>
      <c r="M258" s="8"/>
    </row>
    <row r="259" spans="3:13">
      <c r="C259" s="8"/>
      <c r="D259" s="8"/>
      <c r="G259" s="8"/>
      <c r="H259" s="8"/>
      <c r="I259" s="8"/>
      <c r="J259" s="8"/>
      <c r="K259" s="8"/>
      <c r="L259" s="8"/>
      <c r="M259" s="8"/>
    </row>
    <row r="260" spans="3:13">
      <c r="C260" s="8"/>
      <c r="D260" s="8"/>
      <c r="G260" s="8"/>
      <c r="H260" s="8"/>
      <c r="I260" s="8"/>
      <c r="J260" s="8"/>
      <c r="K260" s="8"/>
      <c r="L260" s="8"/>
      <c r="M260" s="8"/>
    </row>
    <row r="261" spans="3:13">
      <c r="C261" s="8"/>
      <c r="D261" s="8"/>
      <c r="G261" s="8"/>
      <c r="H261" s="8"/>
      <c r="I261" s="8"/>
      <c r="J261" s="8"/>
      <c r="K261" s="8"/>
      <c r="L261" s="8"/>
      <c r="M261" s="8"/>
    </row>
    <row r="262" spans="3:13">
      <c r="C262" s="8"/>
      <c r="D262" s="8"/>
      <c r="G262" s="8"/>
      <c r="H262" s="8"/>
      <c r="I262" s="8"/>
      <c r="J262" s="8"/>
      <c r="K262" s="8"/>
      <c r="L262" s="8"/>
      <c r="M262" s="8"/>
    </row>
    <row r="263" spans="3:13">
      <c r="C263" s="8"/>
      <c r="D263" s="8"/>
      <c r="G263" s="8"/>
      <c r="H263" s="8"/>
      <c r="I263" s="8"/>
      <c r="J263" s="8"/>
      <c r="K263" s="8"/>
      <c r="L263" s="8"/>
      <c r="M263" s="8"/>
    </row>
    <row r="264" spans="3:13">
      <c r="C264" s="8"/>
      <c r="D264" s="8"/>
      <c r="G264" s="8"/>
      <c r="H264" s="8"/>
      <c r="I264" s="8"/>
      <c r="J264" s="8"/>
      <c r="K264" s="8"/>
      <c r="L264" s="8"/>
      <c r="M264" s="8"/>
    </row>
    <row r="265" spans="3:13">
      <c r="C265" s="8"/>
      <c r="D265" s="8"/>
      <c r="G265" s="8"/>
      <c r="H265" s="8"/>
      <c r="I265" s="8"/>
      <c r="J265" s="8"/>
      <c r="K265" s="8"/>
      <c r="L265" s="8"/>
      <c r="M265" s="8"/>
    </row>
    <row r="266" spans="3:13">
      <c r="C266" s="8"/>
      <c r="D266" s="8"/>
      <c r="G266" s="8"/>
      <c r="H266" s="8"/>
      <c r="I266" s="8"/>
      <c r="J266" s="8"/>
      <c r="K266" s="8"/>
      <c r="L266" s="8"/>
      <c r="M266" s="8"/>
    </row>
    <row r="267" spans="3:13">
      <c r="C267" s="8"/>
      <c r="D267" s="8"/>
      <c r="G267" s="8"/>
      <c r="H267" s="8"/>
      <c r="I267" s="8"/>
      <c r="J267" s="8"/>
      <c r="K267" s="8"/>
      <c r="L267" s="8"/>
      <c r="M267" s="8"/>
    </row>
    <row r="268" spans="3:13">
      <c r="C268" s="8"/>
      <c r="D268" s="8"/>
      <c r="G268" s="8"/>
      <c r="H268" s="8"/>
      <c r="I268" s="8"/>
      <c r="J268" s="8"/>
      <c r="K268" s="8"/>
      <c r="L268" s="8"/>
      <c r="M268" s="8"/>
    </row>
    <row r="269" spans="3:13">
      <c r="C269" s="8"/>
      <c r="D269" s="8"/>
      <c r="G269" s="8"/>
      <c r="H269" s="8"/>
      <c r="I269" s="8"/>
      <c r="J269" s="8"/>
      <c r="K269" s="8"/>
      <c r="L269" s="8"/>
      <c r="M269" s="8"/>
    </row>
    <row r="270" spans="3:13">
      <c r="C270" s="8"/>
      <c r="D270" s="8"/>
      <c r="G270" s="8"/>
      <c r="H270" s="8"/>
      <c r="I270" s="8"/>
      <c r="J270" s="8"/>
      <c r="K270" s="8"/>
      <c r="L270" s="8"/>
      <c r="M270" s="8"/>
    </row>
    <row r="271" spans="3:13">
      <c r="C271" s="8"/>
      <c r="D271" s="8"/>
      <c r="G271" s="8"/>
      <c r="H271" s="8"/>
      <c r="I271" s="8"/>
      <c r="J271" s="8"/>
      <c r="K271" s="8"/>
      <c r="L271" s="8"/>
      <c r="M271" s="8"/>
    </row>
    <row r="272" spans="3:13">
      <c r="C272" s="8"/>
      <c r="D272" s="8"/>
      <c r="G272" s="8"/>
      <c r="H272" s="8"/>
      <c r="I272" s="8"/>
      <c r="J272" s="8"/>
      <c r="K272" s="8"/>
      <c r="L272" s="8"/>
      <c r="M272" s="8"/>
    </row>
    <row r="273" spans="3:13">
      <c r="C273" s="8"/>
      <c r="D273" s="8"/>
      <c r="G273" s="8"/>
      <c r="H273" s="8"/>
      <c r="I273" s="8"/>
      <c r="J273" s="8"/>
      <c r="K273" s="8"/>
      <c r="L273" s="8"/>
      <c r="M273" s="8"/>
    </row>
    <row r="274" spans="3:13">
      <c r="C274" s="8"/>
      <c r="D274" s="8"/>
      <c r="G274" s="8"/>
      <c r="H274" s="8"/>
      <c r="I274" s="8"/>
      <c r="J274" s="8"/>
      <c r="K274" s="8"/>
      <c r="L274" s="8"/>
      <c r="M274" s="8"/>
    </row>
    <row r="275" spans="3:13">
      <c r="C275" s="8"/>
      <c r="D275" s="8"/>
      <c r="G275" s="8"/>
      <c r="H275" s="8"/>
      <c r="I275" s="8"/>
      <c r="J275" s="8"/>
      <c r="K275" s="8"/>
      <c r="L275" s="8"/>
      <c r="M275" s="8"/>
    </row>
    <row r="276" spans="3:13">
      <c r="C276" s="8"/>
      <c r="D276" s="8"/>
      <c r="G276" s="8"/>
      <c r="H276" s="8"/>
      <c r="I276" s="8"/>
      <c r="J276" s="8"/>
      <c r="K276" s="8"/>
      <c r="L276" s="8"/>
      <c r="M276" s="8"/>
    </row>
    <row r="277" spans="3:13">
      <c r="C277" s="8"/>
      <c r="D277" s="8"/>
      <c r="G277" s="8"/>
      <c r="H277" s="8"/>
      <c r="I277" s="8"/>
      <c r="J277" s="8"/>
      <c r="K277" s="8"/>
      <c r="L277" s="8"/>
      <c r="M277" s="8"/>
    </row>
    <row r="278" spans="3:13">
      <c r="C278" s="8"/>
      <c r="D278" s="8"/>
      <c r="G278" s="8"/>
      <c r="H278" s="8"/>
      <c r="I278" s="8"/>
      <c r="J278" s="8"/>
      <c r="K278" s="8"/>
      <c r="L278" s="8"/>
      <c r="M278" s="8"/>
    </row>
    <row r="279" spans="3:13">
      <c r="C279" s="8"/>
      <c r="D279" s="8"/>
      <c r="G279" s="8"/>
      <c r="H279" s="8"/>
      <c r="I279" s="8"/>
      <c r="J279" s="8"/>
      <c r="K279" s="8"/>
      <c r="L279" s="8"/>
      <c r="M279" s="8"/>
    </row>
    <row r="280" spans="3:13">
      <c r="C280" s="8"/>
      <c r="D280" s="8"/>
      <c r="G280" s="8"/>
      <c r="H280" s="8"/>
      <c r="I280" s="8"/>
      <c r="J280" s="8"/>
      <c r="K280" s="8"/>
      <c r="L280" s="8"/>
      <c r="M280" s="8"/>
    </row>
    <row r="281" spans="3:13">
      <c r="C281" s="8"/>
      <c r="D281" s="8"/>
      <c r="G281" s="8"/>
      <c r="H281" s="8"/>
      <c r="I281" s="8"/>
      <c r="J281" s="8"/>
      <c r="K281" s="8"/>
      <c r="L281" s="8"/>
      <c r="M281" s="8"/>
    </row>
    <row r="282" spans="3:13">
      <c r="C282" s="8"/>
      <c r="D282" s="8"/>
      <c r="G282" s="8"/>
      <c r="H282" s="8"/>
      <c r="I282" s="8"/>
      <c r="J282" s="8"/>
      <c r="K282" s="8"/>
      <c r="L282" s="8"/>
      <c r="M282" s="8"/>
    </row>
    <row r="283" spans="3:13">
      <c r="C283" s="8"/>
      <c r="D283" s="8"/>
      <c r="G283" s="8"/>
      <c r="H283" s="8"/>
      <c r="I283" s="8"/>
      <c r="J283" s="8"/>
      <c r="K283" s="8"/>
      <c r="L283" s="8"/>
      <c r="M283" s="8"/>
    </row>
    <row r="284" spans="3:13">
      <c r="C284" s="8"/>
      <c r="D284" s="8"/>
      <c r="G284" s="8"/>
      <c r="H284" s="8"/>
      <c r="I284" s="8"/>
      <c r="J284" s="8"/>
      <c r="K284" s="8"/>
      <c r="L284" s="8"/>
      <c r="M284" s="8"/>
    </row>
    <row r="285" spans="3:13">
      <c r="C285" s="8"/>
      <c r="D285" s="8"/>
      <c r="G285" s="8"/>
      <c r="H285" s="8"/>
      <c r="I285" s="8"/>
      <c r="J285" s="8"/>
      <c r="K285" s="8"/>
      <c r="L285" s="8"/>
      <c r="M285" s="8"/>
    </row>
    <row r="286" spans="3:13">
      <c r="C286" s="8"/>
      <c r="D286" s="8"/>
      <c r="G286" s="8"/>
      <c r="H286" s="8"/>
      <c r="I286" s="8"/>
      <c r="J286" s="8"/>
      <c r="K286" s="8"/>
      <c r="L286" s="8"/>
      <c r="M286" s="8"/>
    </row>
    <row r="287" spans="3:13">
      <c r="C287" s="8"/>
      <c r="D287" s="8"/>
      <c r="G287" s="8"/>
      <c r="H287" s="8"/>
      <c r="I287" s="8"/>
      <c r="J287" s="8"/>
      <c r="K287" s="8"/>
      <c r="L287" s="8"/>
      <c r="M287" s="8"/>
    </row>
    <row r="288" spans="3:13">
      <c r="C288" s="8"/>
      <c r="D288" s="8"/>
      <c r="G288" s="8"/>
      <c r="H288" s="8"/>
      <c r="I288" s="8"/>
      <c r="J288" s="8"/>
      <c r="K288" s="8"/>
      <c r="L288" s="8"/>
      <c r="M288" s="8"/>
    </row>
    <row r="289" spans="3:13">
      <c r="C289" s="8"/>
      <c r="D289" s="8"/>
      <c r="G289" s="8"/>
      <c r="H289" s="8"/>
      <c r="I289" s="8"/>
      <c r="J289" s="8"/>
      <c r="K289" s="8"/>
      <c r="L289" s="8"/>
      <c r="M289" s="8"/>
    </row>
    <row r="290" spans="3:13">
      <c r="C290" s="8"/>
      <c r="D290" s="8"/>
      <c r="G290" s="8"/>
      <c r="H290" s="8"/>
      <c r="I290" s="8"/>
      <c r="J290" s="8"/>
      <c r="K290" s="8"/>
      <c r="L290" s="8"/>
      <c r="M290" s="8"/>
    </row>
    <row r="291" spans="3:13">
      <c r="C291" s="8"/>
      <c r="D291" s="8"/>
      <c r="G291" s="8"/>
      <c r="H291" s="8"/>
      <c r="I291" s="8"/>
      <c r="J291" s="8"/>
      <c r="K291" s="8"/>
      <c r="L291" s="8"/>
      <c r="M291" s="8"/>
    </row>
    <row r="292" spans="3:13">
      <c r="C292" s="8"/>
      <c r="D292" s="8"/>
      <c r="G292" s="8"/>
      <c r="H292" s="8"/>
      <c r="I292" s="8"/>
      <c r="J292" s="8"/>
      <c r="K292" s="8"/>
      <c r="L292" s="8"/>
      <c r="M292" s="8"/>
    </row>
    <row r="293" spans="3:13">
      <c r="C293" s="8"/>
      <c r="D293" s="8"/>
      <c r="G293" s="8"/>
      <c r="H293" s="8"/>
      <c r="I293" s="8"/>
      <c r="J293" s="8"/>
      <c r="K293" s="8"/>
      <c r="L293" s="8"/>
      <c r="M293" s="8"/>
    </row>
    <row r="294" spans="3:13">
      <c r="C294" s="8"/>
      <c r="D294" s="8"/>
      <c r="G294" s="8"/>
      <c r="H294" s="8"/>
      <c r="I294" s="8"/>
      <c r="J294" s="8"/>
      <c r="K294" s="8"/>
      <c r="L294" s="8"/>
      <c r="M294" s="8"/>
    </row>
    <row r="295" spans="3:13">
      <c r="C295" s="8"/>
      <c r="D295" s="8"/>
      <c r="G295" s="8"/>
      <c r="H295" s="8"/>
      <c r="I295" s="8"/>
      <c r="J295" s="8"/>
      <c r="K295" s="8"/>
      <c r="L295" s="8"/>
      <c r="M295" s="8"/>
    </row>
    <row r="296" spans="3:13">
      <c r="C296" s="8"/>
      <c r="D296" s="8"/>
      <c r="G296" s="8"/>
      <c r="H296" s="8"/>
      <c r="I296" s="8"/>
      <c r="J296" s="8"/>
      <c r="K296" s="8"/>
      <c r="L296" s="8"/>
      <c r="M296" s="8"/>
    </row>
    <row r="297" spans="3:13">
      <c r="C297" s="8"/>
      <c r="D297" s="8"/>
      <c r="G297" s="8"/>
      <c r="H297" s="8"/>
      <c r="I297" s="8"/>
      <c r="J297" s="8"/>
      <c r="K297" s="8"/>
      <c r="L297" s="8"/>
      <c r="M297" s="8"/>
    </row>
    <row r="298" spans="3:13">
      <c r="C298" s="8"/>
      <c r="D298" s="8"/>
      <c r="G298" s="8"/>
      <c r="H298" s="8"/>
      <c r="I298" s="8"/>
      <c r="J298" s="8"/>
      <c r="K298" s="8"/>
      <c r="L298" s="8"/>
      <c r="M298" s="8"/>
    </row>
    <row r="299" spans="3:13">
      <c r="C299" s="8"/>
      <c r="D299" s="8"/>
      <c r="G299" s="8"/>
      <c r="H299" s="8"/>
      <c r="I299" s="8"/>
      <c r="J299" s="8"/>
      <c r="K299" s="8"/>
      <c r="L299" s="8"/>
      <c r="M299" s="8"/>
    </row>
    <row r="300" spans="3:13">
      <c r="C300" s="8"/>
      <c r="D300" s="8"/>
      <c r="G300" s="8"/>
      <c r="H300" s="8"/>
      <c r="I300" s="8"/>
      <c r="J300" s="8"/>
      <c r="K300" s="8"/>
      <c r="L300" s="8"/>
      <c r="M300" s="8"/>
    </row>
    <row r="301" spans="3:13">
      <c r="C301" s="8"/>
      <c r="D301" s="8"/>
      <c r="G301" s="8"/>
      <c r="H301" s="8"/>
      <c r="I301" s="8"/>
      <c r="J301" s="8"/>
      <c r="K301" s="8"/>
      <c r="L301" s="8"/>
      <c r="M301" s="8"/>
    </row>
    <row r="302" spans="3:13">
      <c r="C302" s="8"/>
      <c r="D302" s="8"/>
      <c r="G302" s="8"/>
      <c r="H302" s="8"/>
      <c r="I302" s="8"/>
      <c r="J302" s="8"/>
      <c r="K302" s="8"/>
      <c r="L302" s="8"/>
      <c r="M302" s="8"/>
    </row>
    <row r="303" spans="3:13">
      <c r="C303" s="8"/>
      <c r="D303" s="8"/>
      <c r="G303" s="8"/>
      <c r="H303" s="8"/>
      <c r="I303" s="8"/>
      <c r="J303" s="8"/>
      <c r="K303" s="8"/>
      <c r="L303" s="8"/>
      <c r="M303" s="8"/>
    </row>
    <row r="304" spans="3:13">
      <c r="C304" s="8"/>
      <c r="D304" s="8"/>
      <c r="G304" s="8"/>
      <c r="H304" s="8"/>
      <c r="I304" s="8"/>
      <c r="J304" s="8"/>
      <c r="K304" s="8"/>
      <c r="L304" s="8"/>
      <c r="M304" s="8"/>
    </row>
    <row r="305" spans="3:13">
      <c r="C305" s="8"/>
      <c r="D305" s="8"/>
      <c r="G305" s="8"/>
      <c r="H305" s="8"/>
      <c r="I305" s="8"/>
      <c r="J305" s="8"/>
      <c r="K305" s="8"/>
      <c r="L305" s="8"/>
      <c r="M305" s="8"/>
    </row>
    <row r="306" spans="3:13">
      <c r="C306" s="8"/>
      <c r="D306" s="8"/>
      <c r="G306" s="8"/>
      <c r="H306" s="8"/>
      <c r="I306" s="8"/>
      <c r="J306" s="8"/>
      <c r="K306" s="8"/>
      <c r="L306" s="8"/>
      <c r="M306" s="8"/>
    </row>
    <row r="307" spans="3:13">
      <c r="C307" s="8"/>
      <c r="D307" s="8"/>
      <c r="G307" s="8"/>
      <c r="H307" s="8"/>
      <c r="I307" s="8"/>
      <c r="J307" s="8"/>
      <c r="K307" s="8"/>
      <c r="L307" s="8"/>
      <c r="M307" s="8"/>
    </row>
    <row r="308" spans="3:13">
      <c r="C308" s="8"/>
      <c r="D308" s="8"/>
      <c r="G308" s="8"/>
      <c r="H308" s="8"/>
      <c r="I308" s="8"/>
      <c r="J308" s="8"/>
      <c r="K308" s="8"/>
      <c r="L308" s="8"/>
      <c r="M308" s="8"/>
    </row>
    <row r="309" spans="3:13">
      <c r="C309" s="8"/>
      <c r="D309" s="8"/>
      <c r="G309" s="8"/>
      <c r="H309" s="8"/>
      <c r="I309" s="8"/>
      <c r="J309" s="8"/>
      <c r="K309" s="8"/>
      <c r="L309" s="8"/>
      <c r="M309" s="8"/>
    </row>
    <row r="310" spans="3:13">
      <c r="C310" s="8"/>
      <c r="D310" s="8"/>
      <c r="G310" s="8"/>
      <c r="H310" s="8"/>
      <c r="I310" s="8"/>
      <c r="J310" s="8"/>
      <c r="K310" s="8"/>
      <c r="L310" s="8"/>
      <c r="M310" s="8"/>
    </row>
    <row r="311" spans="3:13">
      <c r="C311" s="8"/>
      <c r="D311" s="8"/>
      <c r="G311" s="8"/>
      <c r="H311" s="8"/>
      <c r="I311" s="8"/>
      <c r="J311" s="8"/>
      <c r="K311" s="8"/>
      <c r="L311" s="8"/>
      <c r="M311" s="8"/>
    </row>
    <row r="312" spans="3:13">
      <c r="C312" s="8"/>
      <c r="D312" s="8"/>
      <c r="G312" s="8"/>
      <c r="H312" s="8"/>
      <c r="I312" s="8"/>
      <c r="J312" s="8"/>
      <c r="K312" s="8"/>
      <c r="L312" s="8"/>
      <c r="M312" s="8"/>
    </row>
    <row r="313" spans="3:13">
      <c r="C313" s="8"/>
      <c r="D313" s="8"/>
      <c r="G313" s="8"/>
      <c r="H313" s="8"/>
      <c r="I313" s="8"/>
      <c r="J313" s="8"/>
      <c r="K313" s="8"/>
      <c r="L313" s="8"/>
      <c r="M313" s="8"/>
    </row>
    <row r="314" spans="3:13">
      <c r="C314" s="8"/>
      <c r="D314" s="8"/>
      <c r="G314" s="8"/>
      <c r="H314" s="8"/>
      <c r="I314" s="8"/>
      <c r="J314" s="8"/>
      <c r="K314" s="8"/>
      <c r="L314" s="8"/>
      <c r="M314" s="8"/>
    </row>
    <row r="315" spans="3:13">
      <c r="C315" s="8"/>
      <c r="D315" s="8"/>
      <c r="G315" s="8"/>
      <c r="H315" s="8"/>
      <c r="I315" s="8"/>
      <c r="J315" s="8"/>
      <c r="K315" s="8"/>
      <c r="L315" s="8"/>
      <c r="M315" s="8"/>
    </row>
    <row r="316" spans="3:13">
      <c r="C316" s="8"/>
      <c r="D316" s="8"/>
      <c r="G316" s="8"/>
      <c r="H316" s="8"/>
      <c r="I316" s="8"/>
      <c r="J316" s="8"/>
      <c r="K316" s="8"/>
      <c r="L316" s="8"/>
      <c r="M316" s="8"/>
    </row>
    <row r="317" spans="3:13">
      <c r="C317" s="8"/>
      <c r="D317" s="8"/>
      <c r="G317" s="8"/>
      <c r="H317" s="8"/>
      <c r="I317" s="8"/>
      <c r="J317" s="8"/>
      <c r="K317" s="8"/>
      <c r="L317" s="8"/>
      <c r="M317" s="8"/>
    </row>
    <row r="318" spans="3:13">
      <c r="C318" s="8"/>
      <c r="D318" s="8"/>
      <c r="G318" s="8"/>
      <c r="H318" s="8"/>
      <c r="I318" s="8"/>
      <c r="J318" s="8"/>
      <c r="K318" s="8"/>
      <c r="L318" s="8"/>
      <c r="M318" s="8"/>
    </row>
    <row r="319" spans="3:13">
      <c r="C319" s="8"/>
      <c r="D319" s="8"/>
      <c r="G319" s="8"/>
      <c r="H319" s="8"/>
      <c r="I319" s="8"/>
      <c r="J319" s="8"/>
      <c r="K319" s="8"/>
      <c r="L319" s="8"/>
      <c r="M319" s="8"/>
    </row>
    <row r="320" spans="3:13">
      <c r="C320" s="8"/>
      <c r="D320" s="8"/>
      <c r="G320" s="8"/>
      <c r="H320" s="8"/>
      <c r="I320" s="8"/>
      <c r="J320" s="8"/>
      <c r="K320" s="8"/>
      <c r="L320" s="8"/>
      <c r="M320" s="8"/>
    </row>
    <row r="321" spans="3:13">
      <c r="C321" s="8"/>
      <c r="D321" s="8"/>
      <c r="G321" s="8"/>
      <c r="H321" s="8"/>
      <c r="I321" s="8"/>
      <c r="J321" s="8"/>
      <c r="K321" s="8"/>
      <c r="L321" s="8"/>
      <c r="M321" s="8"/>
    </row>
    <row r="322" spans="3:13">
      <c r="C322" s="8"/>
      <c r="D322" s="8"/>
      <c r="G322" s="8"/>
      <c r="H322" s="8"/>
      <c r="I322" s="8"/>
      <c r="J322" s="8"/>
      <c r="K322" s="8"/>
      <c r="L322" s="8"/>
      <c r="M322" s="8"/>
    </row>
    <row r="323" spans="3:13">
      <c r="C323" s="8"/>
      <c r="D323" s="8"/>
      <c r="G323" s="8"/>
      <c r="H323" s="8"/>
      <c r="I323" s="8"/>
      <c r="J323" s="8"/>
      <c r="K323" s="8"/>
      <c r="L323" s="8"/>
      <c r="M323" s="8"/>
    </row>
    <row r="324" spans="3:13">
      <c r="C324" s="8"/>
      <c r="D324" s="8"/>
      <c r="G324" s="8"/>
      <c r="H324" s="8"/>
      <c r="I324" s="8"/>
      <c r="J324" s="8"/>
      <c r="K324" s="8"/>
      <c r="L324" s="8"/>
      <c r="M324" s="8"/>
    </row>
    <row r="325" spans="3:13">
      <c r="C325" s="8"/>
      <c r="D325" s="8"/>
      <c r="G325" s="8"/>
      <c r="H325" s="8"/>
      <c r="I325" s="8"/>
      <c r="J325" s="8"/>
      <c r="K325" s="8"/>
      <c r="L325" s="8"/>
      <c r="M325" s="8"/>
    </row>
    <row r="326" spans="3:13">
      <c r="C326" s="8"/>
      <c r="D326" s="8"/>
      <c r="G326" s="8"/>
      <c r="H326" s="8"/>
      <c r="I326" s="8"/>
      <c r="J326" s="8"/>
      <c r="K326" s="8"/>
      <c r="L326" s="8"/>
      <c r="M326" s="8"/>
    </row>
    <row r="327" spans="3:13">
      <c r="C327" s="8"/>
      <c r="D327" s="8"/>
      <c r="G327" s="8"/>
      <c r="H327" s="8"/>
      <c r="I327" s="8"/>
      <c r="J327" s="8"/>
      <c r="K327" s="8"/>
      <c r="L327" s="8"/>
      <c r="M327" s="8"/>
    </row>
    <row r="328" spans="3:13">
      <c r="C328" s="8"/>
      <c r="D328" s="8"/>
      <c r="G328" s="8"/>
      <c r="H328" s="8"/>
      <c r="I328" s="8"/>
      <c r="J328" s="8"/>
      <c r="K328" s="8"/>
      <c r="L328" s="8"/>
      <c r="M328" s="8"/>
    </row>
    <row r="329" spans="3:13">
      <c r="C329" s="8"/>
      <c r="D329" s="8"/>
      <c r="G329" s="8"/>
      <c r="H329" s="8"/>
      <c r="I329" s="8"/>
      <c r="J329" s="8"/>
      <c r="K329" s="8"/>
      <c r="L329" s="8"/>
      <c r="M329" s="8"/>
    </row>
    <row r="330" spans="3:13">
      <c r="C330" s="8"/>
      <c r="D330" s="8"/>
      <c r="G330" s="8"/>
      <c r="H330" s="8"/>
      <c r="I330" s="8"/>
      <c r="J330" s="8"/>
      <c r="K330" s="8"/>
      <c r="L330" s="8"/>
      <c r="M330" s="8"/>
    </row>
    <row r="331" spans="3:13">
      <c r="C331" s="8"/>
      <c r="D331" s="8"/>
      <c r="G331" s="8"/>
      <c r="H331" s="8"/>
      <c r="I331" s="8"/>
      <c r="J331" s="8"/>
      <c r="K331" s="8"/>
      <c r="L331" s="8"/>
      <c r="M331" s="8"/>
    </row>
    <row r="332" spans="3:13">
      <c r="C332" s="8"/>
      <c r="D332" s="8"/>
      <c r="G332" s="8"/>
      <c r="H332" s="8"/>
      <c r="I332" s="8"/>
      <c r="J332" s="8"/>
      <c r="K332" s="8"/>
      <c r="L332" s="8"/>
      <c r="M332" s="8"/>
    </row>
    <row r="333" spans="3:13">
      <c r="C333" s="8"/>
      <c r="D333" s="8"/>
      <c r="G333" s="8"/>
      <c r="H333" s="8"/>
      <c r="I333" s="8"/>
      <c r="J333" s="8"/>
      <c r="K333" s="8"/>
      <c r="L333" s="8"/>
      <c r="M333" s="8"/>
    </row>
    <row r="334" spans="3:13">
      <c r="C334" s="8"/>
      <c r="D334" s="8"/>
      <c r="G334" s="8"/>
      <c r="H334" s="8"/>
      <c r="I334" s="8"/>
      <c r="J334" s="8"/>
      <c r="K334" s="8"/>
      <c r="L334" s="8"/>
      <c r="M334" s="8"/>
    </row>
    <row r="335" spans="3:13">
      <c r="C335" s="8"/>
      <c r="D335" s="8"/>
      <c r="G335" s="8"/>
      <c r="H335" s="8"/>
      <c r="I335" s="8"/>
      <c r="J335" s="8"/>
      <c r="K335" s="8"/>
      <c r="L335" s="8"/>
      <c r="M335" s="8"/>
    </row>
    <row r="336" spans="3:13">
      <c r="C336" s="8"/>
      <c r="D336" s="8"/>
      <c r="G336" s="8"/>
      <c r="H336" s="8"/>
      <c r="I336" s="8"/>
      <c r="J336" s="8"/>
      <c r="K336" s="8"/>
      <c r="L336" s="8"/>
      <c r="M336" s="8"/>
    </row>
    <row r="337" spans="3:13">
      <c r="C337" s="8"/>
      <c r="D337" s="8"/>
      <c r="G337" s="8"/>
      <c r="H337" s="8"/>
      <c r="I337" s="8"/>
      <c r="J337" s="8"/>
      <c r="K337" s="8"/>
      <c r="L337" s="8"/>
      <c r="M337" s="8"/>
    </row>
    <row r="338" spans="3:13">
      <c r="C338" s="8"/>
      <c r="D338" s="8"/>
      <c r="G338" s="8"/>
      <c r="H338" s="8"/>
      <c r="I338" s="8"/>
      <c r="J338" s="8"/>
      <c r="K338" s="8"/>
      <c r="L338" s="8"/>
      <c r="M338" s="8"/>
    </row>
    <row r="339" spans="3:13">
      <c r="C339" s="8"/>
      <c r="D339" s="8"/>
      <c r="G339" s="8"/>
      <c r="H339" s="8"/>
      <c r="I339" s="8"/>
      <c r="J339" s="8"/>
      <c r="K339" s="8"/>
      <c r="L339" s="8"/>
      <c r="M339" s="8"/>
    </row>
    <row r="340" spans="3:13">
      <c r="C340" s="8"/>
      <c r="D340" s="8"/>
      <c r="G340" s="8"/>
      <c r="H340" s="8"/>
      <c r="I340" s="8"/>
      <c r="J340" s="8"/>
      <c r="K340" s="8"/>
      <c r="L340" s="8"/>
      <c r="M340" s="8"/>
    </row>
    <row r="341" spans="3:13">
      <c r="C341" s="8"/>
      <c r="D341" s="8"/>
      <c r="G341" s="8"/>
      <c r="H341" s="8"/>
      <c r="I341" s="8"/>
      <c r="J341" s="8"/>
      <c r="K341" s="8"/>
      <c r="L341" s="8"/>
      <c r="M341" s="8"/>
    </row>
    <row r="342" spans="3:13">
      <c r="C342" s="8"/>
      <c r="D342" s="8"/>
      <c r="G342" s="8"/>
      <c r="H342" s="8"/>
      <c r="I342" s="8"/>
      <c r="J342" s="8"/>
      <c r="K342" s="8"/>
      <c r="L342" s="8"/>
      <c r="M342" s="8"/>
    </row>
    <row r="343" spans="3:13">
      <c r="C343" s="8"/>
      <c r="D343" s="8"/>
      <c r="G343" s="8"/>
      <c r="H343" s="8"/>
      <c r="I343" s="8"/>
      <c r="J343" s="8"/>
      <c r="K343" s="8"/>
      <c r="L343" s="8"/>
      <c r="M343" s="8"/>
    </row>
    <row r="344" spans="3:13">
      <c r="C344" s="8"/>
      <c r="D344" s="8"/>
      <c r="G344" s="8"/>
      <c r="H344" s="8"/>
      <c r="I344" s="8"/>
      <c r="J344" s="8"/>
      <c r="K344" s="8"/>
      <c r="L344" s="8"/>
      <c r="M344" s="8"/>
    </row>
    <row r="345" spans="3:13">
      <c r="C345" s="8"/>
      <c r="D345" s="8"/>
      <c r="G345" s="8"/>
      <c r="H345" s="8"/>
      <c r="I345" s="8"/>
      <c r="J345" s="8"/>
      <c r="K345" s="8"/>
      <c r="L345" s="8"/>
      <c r="M345" s="8"/>
    </row>
    <row r="346" spans="3:13">
      <c r="C346" s="8"/>
      <c r="D346" s="8"/>
      <c r="G346" s="8"/>
      <c r="H346" s="8"/>
      <c r="I346" s="8"/>
      <c r="J346" s="8"/>
      <c r="K346" s="8"/>
      <c r="L346" s="8"/>
      <c r="M346" s="8"/>
    </row>
    <row r="347" spans="3:13">
      <c r="C347" s="8"/>
      <c r="D347" s="8"/>
      <c r="G347" s="8"/>
      <c r="H347" s="8"/>
      <c r="I347" s="8"/>
      <c r="J347" s="8"/>
      <c r="K347" s="8"/>
      <c r="L347" s="8"/>
      <c r="M347" s="8"/>
    </row>
    <row r="348" spans="3:13">
      <c r="C348" s="8"/>
      <c r="D348" s="8"/>
      <c r="G348" s="8"/>
      <c r="H348" s="8"/>
      <c r="I348" s="8"/>
      <c r="J348" s="8"/>
      <c r="K348" s="8"/>
      <c r="L348" s="8"/>
      <c r="M348" s="8"/>
    </row>
    <row r="349" spans="3:13">
      <c r="C349" s="8"/>
      <c r="D349" s="8"/>
      <c r="G349" s="8"/>
      <c r="H349" s="8"/>
      <c r="I349" s="8"/>
      <c r="J349" s="8"/>
      <c r="K349" s="8"/>
      <c r="L349" s="8"/>
      <c r="M349" s="8"/>
    </row>
    <row r="350" spans="3:13">
      <c r="C350" s="8"/>
      <c r="D350" s="8"/>
      <c r="G350" s="8"/>
      <c r="H350" s="8"/>
      <c r="I350" s="8"/>
      <c r="J350" s="8"/>
      <c r="K350" s="8"/>
      <c r="L350" s="8"/>
      <c r="M350" s="8"/>
    </row>
    <row r="351" spans="3:13">
      <c r="C351" s="8"/>
      <c r="D351" s="8"/>
      <c r="G351" s="8"/>
      <c r="H351" s="8"/>
      <c r="I351" s="8"/>
      <c r="J351" s="8"/>
      <c r="K351" s="8"/>
      <c r="L351" s="8"/>
      <c r="M351" s="8"/>
    </row>
    <row r="352" spans="3:13">
      <c r="C352" s="8"/>
      <c r="D352" s="8"/>
      <c r="G352" s="8"/>
      <c r="H352" s="8"/>
      <c r="I352" s="8"/>
      <c r="J352" s="8"/>
      <c r="K352" s="8"/>
      <c r="L352" s="8"/>
      <c r="M352" s="8"/>
    </row>
    <row r="353" spans="3:13">
      <c r="C353" s="8"/>
      <c r="D353" s="8"/>
      <c r="G353" s="8"/>
      <c r="H353" s="8"/>
      <c r="I353" s="8"/>
      <c r="J353" s="8"/>
      <c r="K353" s="8"/>
      <c r="L353" s="8"/>
      <c r="M353" s="8"/>
    </row>
    <row r="354" spans="3:13">
      <c r="C354" s="8"/>
      <c r="D354" s="8"/>
      <c r="G354" s="8"/>
      <c r="H354" s="8"/>
      <c r="I354" s="8"/>
      <c r="J354" s="8"/>
      <c r="K354" s="8"/>
      <c r="L354" s="8"/>
      <c r="M354" s="8"/>
    </row>
    <row r="355" spans="3:13">
      <c r="C355" s="8"/>
      <c r="D355" s="8"/>
      <c r="G355" s="8"/>
      <c r="H355" s="8"/>
      <c r="I355" s="8"/>
      <c r="J355" s="8"/>
      <c r="K355" s="8"/>
      <c r="L355" s="8"/>
      <c r="M355" s="8"/>
    </row>
    <row r="356" spans="3:13">
      <c r="C356" s="8"/>
      <c r="D356" s="8"/>
      <c r="G356" s="8"/>
      <c r="H356" s="8"/>
      <c r="I356" s="8"/>
      <c r="J356" s="8"/>
      <c r="K356" s="8"/>
      <c r="L356" s="8"/>
      <c r="M356" s="8"/>
    </row>
    <row r="357" spans="3:13">
      <c r="C357" s="8"/>
      <c r="D357" s="8"/>
      <c r="G357" s="8"/>
      <c r="H357" s="8"/>
      <c r="I357" s="8"/>
      <c r="J357" s="8"/>
      <c r="K357" s="8"/>
      <c r="L357" s="8"/>
      <c r="M357" s="8"/>
    </row>
    <row r="358" spans="3:13">
      <c r="C358" s="8"/>
      <c r="D358" s="8"/>
      <c r="G358" s="8"/>
      <c r="H358" s="8"/>
      <c r="I358" s="8"/>
      <c r="J358" s="8"/>
      <c r="K358" s="8"/>
      <c r="L358" s="8"/>
      <c r="M358" s="8"/>
    </row>
    <row r="359" spans="3:13">
      <c r="C359" s="8"/>
      <c r="D359" s="8"/>
      <c r="G359" s="8"/>
      <c r="H359" s="8"/>
      <c r="I359" s="8"/>
      <c r="J359" s="8"/>
      <c r="K359" s="8"/>
      <c r="L359" s="8"/>
      <c r="M359" s="8"/>
    </row>
    <row r="360" spans="3:13">
      <c r="C360" s="8"/>
      <c r="D360" s="8"/>
      <c r="G360" s="8"/>
      <c r="H360" s="8"/>
      <c r="I360" s="8"/>
      <c r="J360" s="8"/>
      <c r="K360" s="8"/>
      <c r="L360" s="8"/>
      <c r="M360" s="8"/>
    </row>
    <row r="361" spans="3:13">
      <c r="C361" s="8"/>
      <c r="D361" s="8"/>
      <c r="G361" s="8"/>
      <c r="H361" s="8"/>
      <c r="I361" s="8"/>
      <c r="J361" s="8"/>
      <c r="K361" s="8"/>
      <c r="L361" s="8"/>
      <c r="M361" s="8"/>
    </row>
    <row r="362" spans="3:13">
      <c r="C362" s="8"/>
      <c r="D362" s="8"/>
      <c r="G362" s="8"/>
      <c r="H362" s="8"/>
      <c r="I362" s="8"/>
      <c r="J362" s="8"/>
      <c r="K362" s="8"/>
      <c r="L362" s="8"/>
      <c r="M362" s="8"/>
    </row>
    <row r="363" spans="3:13">
      <c r="C363" s="8"/>
      <c r="D363" s="8"/>
      <c r="G363" s="8"/>
      <c r="H363" s="8"/>
      <c r="I363" s="8"/>
      <c r="J363" s="8"/>
      <c r="K363" s="8"/>
      <c r="L363" s="8"/>
      <c r="M363" s="8"/>
    </row>
    <row r="364" spans="3:13">
      <c r="C364" s="8"/>
      <c r="D364" s="8"/>
      <c r="G364" s="8"/>
      <c r="H364" s="8"/>
      <c r="I364" s="8"/>
      <c r="J364" s="8"/>
      <c r="K364" s="8"/>
      <c r="L364" s="8"/>
      <c r="M364" s="8"/>
    </row>
    <row r="365" spans="3:13">
      <c r="C365" s="8"/>
      <c r="D365" s="8"/>
      <c r="G365" s="8"/>
      <c r="H365" s="8"/>
      <c r="I365" s="8"/>
      <c r="J365" s="8"/>
      <c r="K365" s="8"/>
      <c r="L365" s="8"/>
      <c r="M365" s="8"/>
    </row>
    <row r="366" spans="3:13">
      <c r="C366" s="8"/>
      <c r="D366" s="8"/>
      <c r="G366" s="8"/>
      <c r="H366" s="8"/>
      <c r="I366" s="8"/>
      <c r="J366" s="8"/>
      <c r="K366" s="8"/>
      <c r="L366" s="8"/>
      <c r="M366" s="8"/>
    </row>
    <row r="367" spans="3:13">
      <c r="C367" s="8"/>
      <c r="D367" s="8"/>
      <c r="G367" s="8"/>
      <c r="H367" s="8"/>
      <c r="I367" s="8"/>
      <c r="J367" s="8"/>
      <c r="K367" s="8"/>
      <c r="L367" s="8"/>
      <c r="M367" s="8"/>
    </row>
    <row r="368" spans="3:13">
      <c r="C368" s="8"/>
      <c r="D368" s="8"/>
      <c r="G368" s="8"/>
      <c r="H368" s="8"/>
      <c r="I368" s="8"/>
      <c r="J368" s="8"/>
      <c r="K368" s="8"/>
      <c r="L368" s="8"/>
      <c r="M368" s="8"/>
    </row>
    <row r="369" spans="3:13">
      <c r="C369" s="8"/>
      <c r="D369" s="8"/>
      <c r="G369" s="8"/>
      <c r="H369" s="8"/>
      <c r="I369" s="8"/>
      <c r="J369" s="8"/>
      <c r="K369" s="8"/>
      <c r="L369" s="8"/>
      <c r="M369" s="8"/>
    </row>
    <row r="370" spans="3:13">
      <c r="C370" s="8"/>
      <c r="D370" s="8"/>
      <c r="G370" s="8"/>
      <c r="H370" s="8"/>
      <c r="I370" s="8"/>
      <c r="J370" s="8"/>
      <c r="K370" s="8"/>
      <c r="L370" s="8"/>
      <c r="M370" s="8"/>
    </row>
    <row r="371" spans="3:13">
      <c r="C371" s="8"/>
      <c r="D371" s="8"/>
      <c r="G371" s="8"/>
      <c r="H371" s="8"/>
      <c r="I371" s="8"/>
      <c r="J371" s="8"/>
      <c r="K371" s="8"/>
      <c r="L371" s="8"/>
      <c r="M371" s="8"/>
    </row>
    <row r="372" spans="3:13">
      <c r="C372" s="8"/>
      <c r="D372" s="8"/>
      <c r="G372" s="8"/>
      <c r="H372" s="8"/>
      <c r="I372" s="8"/>
      <c r="J372" s="8"/>
      <c r="K372" s="8"/>
      <c r="L372" s="8"/>
      <c r="M372" s="8"/>
    </row>
    <row r="373" spans="3:13">
      <c r="C373" s="8"/>
      <c r="D373" s="8"/>
      <c r="G373" s="8"/>
      <c r="H373" s="8"/>
      <c r="I373" s="8"/>
      <c r="J373" s="8"/>
      <c r="K373" s="8"/>
      <c r="L373" s="8"/>
      <c r="M373" s="8"/>
    </row>
    <row r="374" spans="3:13">
      <c r="C374" s="8"/>
      <c r="D374" s="8"/>
      <c r="G374" s="8"/>
      <c r="H374" s="8"/>
      <c r="I374" s="8"/>
      <c r="J374" s="8"/>
      <c r="K374" s="8"/>
      <c r="L374" s="8"/>
      <c r="M374" s="8"/>
    </row>
    <row r="375" spans="3:13">
      <c r="C375" s="8"/>
      <c r="D375" s="8"/>
      <c r="G375" s="8"/>
      <c r="H375" s="8"/>
      <c r="I375" s="8"/>
      <c r="J375" s="8"/>
      <c r="K375" s="8"/>
      <c r="L375" s="8"/>
      <c r="M375" s="8"/>
    </row>
  </sheetData>
  <autoFilter ref="A5:M375" xr:uid="{00000000-0009-0000-0000-000000000000}"/>
  <sortState ref="A6:M100">
    <sortCondition ref="M6:M100"/>
    <sortCondition ref="H6:H100"/>
    <sortCondition ref="A6:A100"/>
    <sortCondition ref="B6:B100"/>
  </sortState>
  <dataConsolidate/>
  <mergeCells count="2">
    <mergeCell ref="G3:M3"/>
    <mergeCell ref="G4:M4"/>
  </mergeCells>
  <hyperlinks>
    <hyperlink ref="A3" r:id="rId1" xr:uid="{00000000-0004-0000-0000-000000000000}"/>
  </hyperlinks>
  <pageMargins left="0.31496062992125984" right="0.31496062992125984" top="0.35433070866141736" bottom="0.35433070866141736" header="0.31496062992125984" footer="0.31496062992125984"/>
  <pageSetup paperSize="9" scale="115" fitToHeight="40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 xr3:uid="{958C4451-9541-5A59-BF78-D2F731DF1C81}"/>
  </sheetViews>
  <sheetFormatPr defaultRowHeight="15"/>
  <cols>
    <col min="1" max="1" width="13.140625" customWidth="1"/>
    <col min="2" max="2" width="7.5703125" customWidth="1"/>
    <col min="3" max="3" width="13.85546875" customWidth="1"/>
    <col min="4" max="4" width="13" customWidth="1"/>
    <col min="5" max="5" width="2.42578125" customWidth="1"/>
    <col min="6" max="6" width="14.42578125" customWidth="1"/>
    <col min="9" max="9" width="40.5703125" bestFit="1" customWidth="1"/>
    <col min="10" max="10" width="10.5703125" customWidth="1"/>
    <col min="11" max="11" width="20.7109375" customWidth="1"/>
  </cols>
  <sheetData>
    <row r="1" spans="1:6">
      <c r="A1" s="83" t="s">
        <v>4</v>
      </c>
      <c r="B1" t="s">
        <v>208</v>
      </c>
    </row>
    <row r="3" spans="1:6" ht="26.25" customHeight="1">
      <c r="A3" s="83" t="s">
        <v>209</v>
      </c>
      <c r="B3" s="101" t="s">
        <v>210</v>
      </c>
      <c r="C3" s="101" t="s">
        <v>211</v>
      </c>
      <c r="D3" s="101" t="s">
        <v>212</v>
      </c>
      <c r="E3" s="101"/>
      <c r="F3" s="86" t="s">
        <v>213</v>
      </c>
    </row>
    <row r="4" spans="1:6">
      <c r="A4" s="108">
        <v>42686</v>
      </c>
      <c r="B4" s="87">
        <v>6</v>
      </c>
      <c r="C4" s="100">
        <v>0.75244212962962975</v>
      </c>
      <c r="D4" s="109">
        <v>128.26</v>
      </c>
      <c r="E4" s="109"/>
      <c r="F4" s="100">
        <f>GETPIVOTDATA("Odbehaných hodín",$A$3,"datum",DATE(2016,11,12))/GETPIVOTDATA("Počet behov",$A$3,"datum",DATE(2016,11,12))</f>
        <v>0.1254070216049383</v>
      </c>
    </row>
    <row r="5" spans="1:6">
      <c r="A5" s="108">
        <v>42687</v>
      </c>
      <c r="B5" s="87">
        <v>22</v>
      </c>
      <c r="C5" s="100">
        <v>2.9706365740740739</v>
      </c>
      <c r="D5" s="109">
        <v>490.21000000000004</v>
      </c>
      <c r="E5" s="109"/>
      <c r="F5" s="100">
        <f>GETPIVOTDATA("Odbehaných hodín",$A$3,"datum",DATE(2016,11,13))/GETPIVOTDATA("Počet behov",$A$3,"datum",DATE(2016,11,13))</f>
        <v>0.13502893518518519</v>
      </c>
    </row>
    <row r="6" spans="1:6">
      <c r="A6" s="108">
        <v>42688</v>
      </c>
      <c r="B6" s="87">
        <v>6</v>
      </c>
      <c r="C6" s="100">
        <v>0.67937499999999995</v>
      </c>
      <c r="D6" s="109">
        <v>130.19</v>
      </c>
      <c r="E6" s="109"/>
      <c r="F6" s="100">
        <f>GETPIVOTDATA("Odbehaných hodín",$A$3,"datum",DATE(2016,11,14))/GETPIVOTDATA("Počet behov",$A$3,"datum",DATE(2016,11,14))</f>
        <v>0.11322916666666666</v>
      </c>
    </row>
    <row r="7" spans="1:6">
      <c r="A7" s="108">
        <v>42689</v>
      </c>
      <c r="B7" s="87">
        <v>4</v>
      </c>
      <c r="C7" s="100">
        <v>0.47659722222222223</v>
      </c>
      <c r="D7" s="109">
        <v>87.77000000000001</v>
      </c>
      <c r="E7" s="109"/>
      <c r="F7" s="100">
        <f>GETPIVOTDATA("Odbehaných hodín",$A$3,"datum",DATE(2016,11,15))/GETPIVOTDATA("Počet behov",$A$3,"datum",DATE(2016,11,15))</f>
        <v>0.11914930555555556</v>
      </c>
    </row>
    <row r="8" spans="1:6">
      <c r="A8" s="108">
        <v>42691</v>
      </c>
      <c r="B8" s="87">
        <v>15</v>
      </c>
      <c r="C8" s="100">
        <v>1.821886574074074</v>
      </c>
      <c r="D8" s="109">
        <v>325.28000000000003</v>
      </c>
      <c r="E8" s="109"/>
      <c r="F8" s="100">
        <f>GETPIVOTDATA("Odbehaných hodín",$A$3,"datum",DATE(2016,11,17))/GETPIVOTDATA("Počet behov",$A$3,"datum",DATE(2016,11,17))</f>
        <v>0.1214591049382716</v>
      </c>
    </row>
    <row r="9" spans="1:6">
      <c r="A9" s="108">
        <v>42692</v>
      </c>
      <c r="B9" s="87">
        <v>9</v>
      </c>
      <c r="C9" s="100">
        <v>1.1264814814814814</v>
      </c>
      <c r="D9" s="109">
        <v>198.68</v>
      </c>
      <c r="E9" s="109"/>
      <c r="F9" s="100">
        <f>GETPIVOTDATA("Odbehaných hodín",$A$3,"datum",DATE(2016,11,18))/GETPIVOTDATA("Počet behov",$A$3,"datum",DATE(2016,11,18))</f>
        <v>0.12516460905349794</v>
      </c>
    </row>
    <row r="10" spans="1:6">
      <c r="A10" s="108">
        <v>42693</v>
      </c>
      <c r="B10" s="87">
        <v>12</v>
      </c>
      <c r="C10" s="100">
        <v>2.6863888888888887</v>
      </c>
      <c r="D10" s="109">
        <v>278.52999999999997</v>
      </c>
      <c r="E10" s="109"/>
      <c r="F10" s="100">
        <f>GETPIVOTDATA("Odbehaných hodín",$A$3,"datum",DATE(2016,11,19))/GETPIVOTDATA("Počet behov",$A$3,"datum",DATE(2016,11,19))</f>
        <v>0.22386574074074073</v>
      </c>
    </row>
    <row r="11" spans="1:6">
      <c r="A11" s="108">
        <v>42694</v>
      </c>
      <c r="B11" s="87">
        <v>20</v>
      </c>
      <c r="C11" s="100">
        <v>2.8177662037037043</v>
      </c>
      <c r="D11" s="109">
        <v>445.68</v>
      </c>
      <c r="E11" s="109"/>
      <c r="F11" s="100">
        <f>GETPIVOTDATA("Odbehaných hodín",$A$3,"datum",DATE(2016,11,20))/GETPIVOTDATA("Počet behov",$A$3,"datum",DATE(2016,11,20))</f>
        <v>0.14088831018518522</v>
      </c>
    </row>
    <row r="12" spans="1:6">
      <c r="A12" s="84" t="s">
        <v>214</v>
      </c>
      <c r="B12" s="87">
        <v>94</v>
      </c>
      <c r="C12" s="100">
        <v>13.331574074074069</v>
      </c>
      <c r="D12" s="109">
        <v>2084.6000000000008</v>
      </c>
      <c r="E12" s="109"/>
      <c r="F12" s="110">
        <f>GETPIVOTDATA("Odbehaných hodín",$A$3)/GETPIVOTDATA("Počet behov",$A$3)</f>
        <v>0.14182525610717095</v>
      </c>
    </row>
    <row r="13" spans="1:6">
      <c r="E13" s="109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U8"/>
  <sheetViews>
    <sheetView workbookViewId="0" xr3:uid="{842E5F09-E766-5B8D-85AF-A39847EA96FD}"/>
  </sheetViews>
  <sheetFormatPr defaultRowHeight="15"/>
  <sheetData>
    <row r="1" spans="1:21" s="50" customFormat="1" ht="15.75">
      <c r="A1" s="136" t="s">
        <v>215</v>
      </c>
      <c r="B1" s="136"/>
      <c r="C1" s="6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5.75">
      <c r="A2" s="137" t="s">
        <v>216</v>
      </c>
      <c r="B2" s="138"/>
      <c r="C2" s="65"/>
    </row>
    <row r="3" spans="1:21">
      <c r="A3" s="139"/>
      <c r="B3" s="139"/>
    </row>
    <row r="4" spans="1:21">
      <c r="A4" s="140" t="s">
        <v>217</v>
      </c>
      <c r="B4" s="139"/>
    </row>
    <row r="5" spans="1:21">
      <c r="A5" s="141" t="s">
        <v>218</v>
      </c>
      <c r="B5" s="142" t="s">
        <v>219</v>
      </c>
    </row>
    <row r="6" spans="1:21">
      <c r="A6" s="141" t="s">
        <v>220</v>
      </c>
      <c r="B6" s="142" t="s">
        <v>221</v>
      </c>
    </row>
    <row r="7" spans="1:21">
      <c r="A7" s="141" t="s">
        <v>222</v>
      </c>
      <c r="B7" s="142" t="s">
        <v>223</v>
      </c>
    </row>
    <row r="8" spans="1:21">
      <c r="A8" s="141" t="s">
        <v>224</v>
      </c>
      <c r="B8" s="142" t="s">
        <v>225</v>
      </c>
    </row>
  </sheetData>
  <hyperlinks>
    <hyperlink ref="B5" r:id="rId1" xr:uid="{00000000-0004-0000-0200-000000000000}"/>
    <hyperlink ref="B6" r:id="rId2" xr:uid="{00000000-0004-0000-0200-000001000000}"/>
    <hyperlink ref="B7" r:id="rId3" xr:uid="{00000000-0004-0000-0200-000002000000}"/>
    <hyperlink ref="B8" r:id="rId4" xr:uid="{00000000-0004-0000-0200-000003000000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F140"/>
  <sheetViews>
    <sheetView zoomScale="75" zoomScaleNormal="75" workbookViewId="0" xr3:uid="{51F8DEE0-4D01-5F28-A812-FC0BD7CAC4A5}"/>
  </sheetViews>
  <sheetFormatPr defaultRowHeight="15"/>
  <cols>
    <col min="1" max="1" width="21.5703125" customWidth="1"/>
    <col min="2" max="2" width="12.85546875" customWidth="1"/>
    <col min="3" max="3" width="12.28515625" customWidth="1"/>
    <col min="5" max="5" width="8" customWidth="1"/>
    <col min="6" max="6" width="9.140625" customWidth="1"/>
    <col min="7" max="7" width="7.7109375" customWidth="1"/>
    <col min="8" max="8" width="8.28515625" customWidth="1"/>
    <col min="9" max="9" width="8.85546875" bestFit="1" customWidth="1"/>
    <col min="26" max="26" width="10.7109375" customWidth="1"/>
  </cols>
  <sheetData>
    <row r="1" spans="1:32">
      <c r="B1">
        <v>2015</v>
      </c>
    </row>
    <row r="2" spans="1:32">
      <c r="A2" s="12" t="s">
        <v>226</v>
      </c>
      <c r="B2">
        <v>2016</v>
      </c>
    </row>
    <row r="4" spans="1:32">
      <c r="A4" s="66" t="s">
        <v>227</v>
      </c>
      <c r="B4" s="66"/>
      <c r="C4" s="12"/>
      <c r="K4" s="12" t="s">
        <v>228</v>
      </c>
    </row>
    <row r="5" spans="1:32">
      <c r="A5" s="66"/>
      <c r="B5" s="66" t="s">
        <v>229</v>
      </c>
      <c r="C5" s="12" t="s">
        <v>230</v>
      </c>
      <c r="D5" s="15" t="s">
        <v>231</v>
      </c>
      <c r="E5" s="15" t="s">
        <v>232</v>
      </c>
      <c r="I5" s="44"/>
      <c r="K5">
        <v>1</v>
      </c>
      <c r="L5" t="s">
        <v>233</v>
      </c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32">
      <c r="A6" s="66" t="s">
        <v>234</v>
      </c>
      <c r="B6" s="50" t="str">
        <f>"mladší-"&amp;D6</f>
        <v>mladší-1998</v>
      </c>
      <c r="C6" t="s">
        <v>235</v>
      </c>
      <c r="D6">
        <f>E6-18</f>
        <v>1998</v>
      </c>
      <c r="E6">
        <f>B2</f>
        <v>2016</v>
      </c>
      <c r="G6">
        <f t="shared" ref="G6:H10" si="0">$B$2-D6</f>
        <v>18</v>
      </c>
      <c r="H6">
        <f t="shared" si="0"/>
        <v>0</v>
      </c>
      <c r="I6" s="16"/>
      <c r="K6">
        <v>200</v>
      </c>
      <c r="L6" t="s">
        <v>236</v>
      </c>
    </row>
    <row r="7" spans="1:32">
      <c r="A7" s="66" t="s">
        <v>237</v>
      </c>
      <c r="B7" s="50" t="str">
        <f>D7&amp;"-"&amp;E7</f>
        <v>1977-1997</v>
      </c>
      <c r="C7" t="s">
        <v>238</v>
      </c>
      <c r="D7">
        <f>E7-20</f>
        <v>1977</v>
      </c>
      <c r="E7">
        <f>D6-1</f>
        <v>1997</v>
      </c>
      <c r="G7">
        <f t="shared" si="0"/>
        <v>39</v>
      </c>
      <c r="H7">
        <f t="shared" si="0"/>
        <v>19</v>
      </c>
      <c r="I7" s="16"/>
    </row>
    <row r="8" spans="1:32">
      <c r="A8" s="66" t="s">
        <v>239</v>
      </c>
      <c r="B8" s="50" t="str">
        <f>D8&amp;"-"&amp;E8</f>
        <v>1967-1976</v>
      </c>
      <c r="C8" t="s">
        <v>240</v>
      </c>
      <c r="D8">
        <f>E8-9</f>
        <v>1967</v>
      </c>
      <c r="E8">
        <f>D7-1</f>
        <v>1976</v>
      </c>
      <c r="G8">
        <f t="shared" si="0"/>
        <v>49</v>
      </c>
      <c r="H8">
        <f t="shared" si="0"/>
        <v>40</v>
      </c>
      <c r="I8" s="16"/>
    </row>
    <row r="9" spans="1:32">
      <c r="A9" s="66" t="s">
        <v>241</v>
      </c>
      <c r="B9" s="50" t="str">
        <f>D9&amp;"-"&amp;E9</f>
        <v>1957-1966</v>
      </c>
      <c r="C9" t="s">
        <v>242</v>
      </c>
      <c r="D9">
        <f>E9-9</f>
        <v>1957</v>
      </c>
      <c r="E9">
        <f>D8-1</f>
        <v>1966</v>
      </c>
      <c r="G9">
        <f t="shared" si="0"/>
        <v>59</v>
      </c>
      <c r="H9">
        <f t="shared" si="0"/>
        <v>50</v>
      </c>
      <c r="I9" s="16"/>
    </row>
    <row r="10" spans="1:32">
      <c r="A10" s="66" t="s">
        <v>243</v>
      </c>
      <c r="B10" s="50" t="str">
        <f>E10&amp;" a starší"</f>
        <v>1956 a starší</v>
      </c>
      <c r="C10" t="s">
        <v>244</v>
      </c>
      <c r="D10">
        <v>1900</v>
      </c>
      <c r="E10">
        <f>D9-1</f>
        <v>1956</v>
      </c>
      <c r="G10">
        <f t="shared" si="0"/>
        <v>116</v>
      </c>
      <c r="H10">
        <f t="shared" si="0"/>
        <v>60</v>
      </c>
      <c r="I10" s="16"/>
    </row>
    <row r="12" spans="1:32">
      <c r="A12" s="12" t="s">
        <v>245</v>
      </c>
    </row>
    <row r="13" spans="1:32" ht="45">
      <c r="A13" s="12"/>
      <c r="B13" s="15" t="s">
        <v>246</v>
      </c>
      <c r="C13" s="12">
        <v>2015</v>
      </c>
      <c r="D13" s="12">
        <v>2016</v>
      </c>
      <c r="E13" s="12">
        <v>2017</v>
      </c>
      <c r="F13" s="12">
        <v>2018</v>
      </c>
      <c r="G13" s="12">
        <v>2019</v>
      </c>
      <c r="H13" s="12">
        <v>2020</v>
      </c>
      <c r="I13" s="12">
        <v>2021</v>
      </c>
      <c r="J13" s="12">
        <v>2022</v>
      </c>
      <c r="K13" s="12">
        <v>2023</v>
      </c>
      <c r="L13" s="12">
        <v>2024</v>
      </c>
      <c r="M13" s="12">
        <v>2025</v>
      </c>
      <c r="N13" s="12">
        <v>2026</v>
      </c>
      <c r="O13" s="12">
        <v>2027</v>
      </c>
      <c r="P13" s="12">
        <v>2028</v>
      </c>
      <c r="Q13" s="12">
        <v>2029</v>
      </c>
      <c r="R13" s="12">
        <v>2030</v>
      </c>
      <c r="S13" s="12">
        <v>2031</v>
      </c>
      <c r="T13" s="12">
        <v>2032</v>
      </c>
      <c r="U13" s="12">
        <v>2033</v>
      </c>
      <c r="V13" s="12">
        <v>2034</v>
      </c>
      <c r="W13" s="12">
        <v>2035</v>
      </c>
      <c r="Y13" s="123" t="s">
        <v>247</v>
      </c>
      <c r="Z13" s="123" t="s">
        <v>248</v>
      </c>
      <c r="AA13" s="123" t="s">
        <v>249</v>
      </c>
      <c r="AB13" s="123" t="s">
        <v>250</v>
      </c>
    </row>
    <row r="14" spans="1:32">
      <c r="A14" s="57" t="s">
        <v>251</v>
      </c>
      <c r="B14" s="56">
        <f>MIN(C14:W14)</f>
        <v>7.4791666666666659E-2</v>
      </c>
      <c r="C14" s="51">
        <v>7.4791666666666659E-2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32">
      <c r="A15" s="57" t="s">
        <v>252</v>
      </c>
      <c r="B15" s="56">
        <f t="shared" ref="B15" si="1">MIN(C15:W15)</f>
        <v>7.4791666666666659E-2</v>
      </c>
      <c r="C15" s="51">
        <v>7.4791666666666659E-2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Z15" s="63"/>
      <c r="AB15" s="63"/>
    </row>
    <row r="16" spans="1:32">
      <c r="A16" s="57" t="s">
        <v>32</v>
      </c>
      <c r="B16" s="56">
        <f t="shared" ref="B16:B29" si="2">MIN(C16:W16)</f>
        <v>6.880787037037038E-2</v>
      </c>
      <c r="C16" s="51"/>
      <c r="D16" s="51">
        <v>6.880787037037038E-2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Y16" s="47">
        <v>7.6388888888888895E-2</v>
      </c>
      <c r="Z16" s="47">
        <f>Y16*$J$37+AD16</f>
        <v>8.6805506639534583E-2</v>
      </c>
      <c r="AA16" s="47">
        <f>Y16*2+AE16</f>
        <v>0.15277777777777779</v>
      </c>
      <c r="AB16" s="47">
        <f>AA16*$J$37+AF16</f>
        <v>0.17361101327906917</v>
      </c>
      <c r="AC16" s="47">
        <v>0</v>
      </c>
      <c r="AD16" s="47">
        <v>2.2916666666666667E-3</v>
      </c>
      <c r="AE16" s="47">
        <v>0</v>
      </c>
      <c r="AF16" s="47">
        <f>2*AD16</f>
        <v>4.5833333333333334E-3</v>
      </c>
    </row>
    <row r="17" spans="1:28">
      <c r="A17" s="57"/>
      <c r="B17" s="56">
        <f t="shared" si="2"/>
        <v>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Y17" s="63"/>
      <c r="Z17" s="47"/>
      <c r="AB17" s="47"/>
    </row>
    <row r="18" spans="1:28">
      <c r="A18" s="57"/>
      <c r="B18" s="56">
        <f t="shared" si="2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Y18" s="63"/>
      <c r="Z18" s="47"/>
      <c r="AB18" s="47"/>
    </row>
    <row r="19" spans="1:28">
      <c r="A19" s="57"/>
      <c r="B19" s="56">
        <f t="shared" si="2"/>
        <v>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Y19" s="63"/>
      <c r="Z19" s="47"/>
      <c r="AB19" s="47"/>
    </row>
    <row r="20" spans="1:28">
      <c r="A20" s="57"/>
      <c r="B20" s="56">
        <f t="shared" si="2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Y20" s="63"/>
      <c r="Z20" s="47"/>
      <c r="AB20" s="47"/>
    </row>
    <row r="21" spans="1:28">
      <c r="A21" s="57"/>
      <c r="B21" s="56">
        <f t="shared" si="2"/>
        <v>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Y21" s="63"/>
      <c r="Z21" s="47"/>
      <c r="AB21" s="47"/>
    </row>
    <row r="22" spans="1:28">
      <c r="A22" s="57"/>
      <c r="B22" s="56">
        <f t="shared" si="2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Y22" s="63"/>
      <c r="Z22" s="47"/>
      <c r="AB22" s="47"/>
    </row>
    <row r="23" spans="1:28">
      <c r="A23" s="57"/>
      <c r="B23" s="56">
        <f t="shared" si="2"/>
        <v>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Y23" s="63"/>
      <c r="Z23" s="47"/>
      <c r="AB23" s="47"/>
    </row>
    <row r="24" spans="1:28">
      <c r="A24" s="57"/>
      <c r="B24" s="56">
        <f t="shared" si="2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Y24" s="63"/>
      <c r="Z24" s="47"/>
      <c r="AB24" s="47"/>
    </row>
    <row r="25" spans="1:28">
      <c r="A25" s="57"/>
      <c r="B25" s="56">
        <f t="shared" si="2"/>
        <v>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Y25" s="63"/>
      <c r="Z25" s="47"/>
      <c r="AB25" s="47"/>
    </row>
    <row r="26" spans="1:28">
      <c r="A26" s="57"/>
      <c r="B26" s="56">
        <f t="shared" si="2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Y26" s="63"/>
      <c r="Z26" s="47"/>
      <c r="AB26" s="47"/>
    </row>
    <row r="27" spans="1:28">
      <c r="A27" s="57"/>
      <c r="B27" s="56">
        <f t="shared" si="2"/>
        <v>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Y27" s="63"/>
      <c r="Z27" s="47"/>
      <c r="AB27" s="47"/>
    </row>
    <row r="28" spans="1:28">
      <c r="A28" s="57"/>
      <c r="B28" s="56">
        <f t="shared" si="2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8">
      <c r="A29" s="57" t="s">
        <v>253</v>
      </c>
      <c r="B29" s="56">
        <f t="shared" si="2"/>
        <v>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8">
      <c r="A30" s="57"/>
      <c r="B30" s="5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8">
      <c r="A31" s="58"/>
      <c r="B31" s="59">
        <f t="shared" ref="B31" si="3">MIN(C31:W31)</f>
        <v>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Y31" s="63"/>
      <c r="Z31" s="47"/>
      <c r="AB31" s="47"/>
    </row>
    <row r="32" spans="1:28">
      <c r="A32" s="58"/>
      <c r="B32" s="59">
        <f t="shared" ref="B32" si="4">MIN(C32:W32)</f>
        <v>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4" spans="1:14">
      <c r="A34" s="44" t="s">
        <v>254</v>
      </c>
      <c r="B34" s="44"/>
      <c r="C34" s="44"/>
      <c r="D34" s="44"/>
    </row>
    <row r="35" spans="1:14">
      <c r="A35" s="12" t="s">
        <v>255</v>
      </c>
    </row>
    <row r="36" spans="1:14">
      <c r="A36" s="45" t="s">
        <v>256</v>
      </c>
    </row>
    <row r="37" spans="1:14">
      <c r="A37" s="124" t="s">
        <v>257</v>
      </c>
      <c r="B37" s="52">
        <v>2.8576388888888887E-2</v>
      </c>
      <c r="C37" s="52">
        <v>3.2083333333333332E-2</v>
      </c>
      <c r="D37" s="53">
        <f>C37/B37</f>
        <v>1.1227217496962334</v>
      </c>
      <c r="E37" s="52">
        <v>3.8865740740740742E-2</v>
      </c>
      <c r="F37" s="52">
        <v>4.3263888888888886E-2</v>
      </c>
      <c r="G37" s="53">
        <f>F37/E37</f>
        <v>1.1131625967837997</v>
      </c>
      <c r="H37" s="52">
        <v>4.929398148148148E-2</v>
      </c>
      <c r="I37" s="52">
        <v>5.4537037037037037E-2</v>
      </c>
      <c r="J37" s="143">
        <f>I37/H37</f>
        <v>1.1063629960084527</v>
      </c>
      <c r="K37" s="151">
        <v>8.6747685185185192E-2</v>
      </c>
      <c r="L37" s="151">
        <v>9.4039351851851846E-2</v>
      </c>
      <c r="M37" s="143">
        <f>L37/K37</f>
        <v>1.0840560373582386</v>
      </c>
    </row>
    <row r="38" spans="1:14">
      <c r="A38" s="12"/>
      <c r="B38" s="12" t="s">
        <v>258</v>
      </c>
      <c r="C38" s="46"/>
      <c r="E38" s="66" t="s">
        <v>259</v>
      </c>
      <c r="F38" s="68" t="s">
        <v>260</v>
      </c>
      <c r="G38" s="16"/>
      <c r="H38" s="48" t="s">
        <v>261</v>
      </c>
      <c r="I38" s="49" t="s">
        <v>260</v>
      </c>
      <c r="K38" s="12" t="s">
        <v>262</v>
      </c>
      <c r="L38" s="68"/>
      <c r="M38" s="50"/>
    </row>
    <row r="39" spans="1:14">
      <c r="A39" s="17" t="s">
        <v>263</v>
      </c>
      <c r="B39" s="17" t="s">
        <v>264</v>
      </c>
      <c r="C39" s="17" t="s">
        <v>265</v>
      </c>
      <c r="E39" s="69" t="s">
        <v>264</v>
      </c>
      <c r="F39" s="69" t="s">
        <v>265</v>
      </c>
      <c r="H39" s="55" t="s">
        <v>264</v>
      </c>
      <c r="I39" s="55" t="s">
        <v>265</v>
      </c>
      <c r="K39" s="69" t="s">
        <v>264</v>
      </c>
      <c r="L39" s="69" t="s">
        <v>265</v>
      </c>
      <c r="M39" s="50"/>
      <c r="N39" t="s">
        <v>266</v>
      </c>
    </row>
    <row r="40" spans="1:14">
      <c r="A40" s="1">
        <v>0</v>
      </c>
      <c r="B40">
        <v>0.65100000000000002</v>
      </c>
      <c r="C40">
        <v>0.69750000000000001</v>
      </c>
      <c r="E40">
        <v>0.64</v>
      </c>
      <c r="F40">
        <v>0.66310000000000002</v>
      </c>
      <c r="H40">
        <v>0.629</v>
      </c>
      <c r="I40">
        <v>0.64249999999999996</v>
      </c>
      <c r="J40" s="54">
        <f>($I$37/I40)/($H$37/H40)</f>
        <v>1.0831164583491313</v>
      </c>
      <c r="K40">
        <v>0.62109999999999999</v>
      </c>
      <c r="L40">
        <v>0.61499999999999999</v>
      </c>
      <c r="N40" t="s">
        <v>267</v>
      </c>
    </row>
    <row r="41" spans="1:14">
      <c r="A41" s="1">
        <v>1</v>
      </c>
      <c r="B41">
        <v>0.65100000000000002</v>
      </c>
      <c r="C41">
        <v>0.69750000000000001</v>
      </c>
      <c r="E41">
        <v>0.64</v>
      </c>
      <c r="F41">
        <v>0.66310000000000002</v>
      </c>
      <c r="H41">
        <v>0.629</v>
      </c>
      <c r="I41">
        <v>0.64249999999999996</v>
      </c>
      <c r="J41" s="54">
        <f>($I$37/I41)/($H$37/H41)</f>
        <v>1.0831164583491313</v>
      </c>
      <c r="K41">
        <v>0.62109999999999999</v>
      </c>
      <c r="L41">
        <v>0.61499999999999999</v>
      </c>
    </row>
    <row r="42" spans="1:14">
      <c r="A42" s="1">
        <v>2</v>
      </c>
      <c r="B42">
        <v>0.65100000000000002</v>
      </c>
      <c r="C42">
        <v>0.69750000000000001</v>
      </c>
      <c r="E42">
        <v>0.64</v>
      </c>
      <c r="F42">
        <v>0.66310000000000002</v>
      </c>
      <c r="H42">
        <v>0.629</v>
      </c>
      <c r="I42">
        <v>0.64249999999999996</v>
      </c>
      <c r="J42" s="54">
        <f t="shared" ref="J42:J105" si="5">($I$37/I42)/($H$37/H42)</f>
        <v>1.0831164583491313</v>
      </c>
      <c r="K42">
        <v>0.62109999999999999</v>
      </c>
      <c r="L42">
        <v>0.61499999999999999</v>
      </c>
    </row>
    <row r="43" spans="1:14">
      <c r="A43" s="1">
        <v>3</v>
      </c>
      <c r="B43">
        <v>0.65100000000000002</v>
      </c>
      <c r="C43">
        <v>0.69750000000000001</v>
      </c>
      <c r="E43">
        <v>0.64</v>
      </c>
      <c r="F43">
        <v>0.66310000000000002</v>
      </c>
      <c r="H43">
        <v>0.629</v>
      </c>
      <c r="I43">
        <v>0.64249999999999996</v>
      </c>
      <c r="J43" s="54">
        <f t="shared" si="5"/>
        <v>1.0831164583491313</v>
      </c>
      <c r="K43">
        <v>0.62109999999999999</v>
      </c>
      <c r="L43">
        <v>0.61499999999999999</v>
      </c>
    </row>
    <row r="44" spans="1:14">
      <c r="A44" s="1">
        <v>4</v>
      </c>
      <c r="B44">
        <v>0.65100000000000002</v>
      </c>
      <c r="C44">
        <v>0.69750000000000001</v>
      </c>
      <c r="E44">
        <v>0.64</v>
      </c>
      <c r="F44">
        <v>0.66310000000000002</v>
      </c>
      <c r="H44">
        <v>0.629</v>
      </c>
      <c r="I44">
        <v>0.64249999999999996</v>
      </c>
      <c r="J44" s="54">
        <f t="shared" si="5"/>
        <v>1.0831164583491313</v>
      </c>
      <c r="K44">
        <v>0.62109999999999999</v>
      </c>
      <c r="L44">
        <v>0.61499999999999999</v>
      </c>
      <c r="N44" t="s">
        <v>268</v>
      </c>
    </row>
    <row r="45" spans="1:14">
      <c r="A45" s="1">
        <v>5</v>
      </c>
      <c r="B45">
        <v>0.65100000000000002</v>
      </c>
      <c r="C45">
        <v>0.69750000000000001</v>
      </c>
      <c r="E45">
        <v>0.64</v>
      </c>
      <c r="F45">
        <v>0.66310000000000002</v>
      </c>
      <c r="H45">
        <v>0.629</v>
      </c>
      <c r="I45">
        <v>0.64249999999999996</v>
      </c>
      <c r="J45" s="54">
        <f t="shared" si="5"/>
        <v>1.0831164583491313</v>
      </c>
      <c r="K45">
        <v>0.62109999999999999</v>
      </c>
      <c r="L45">
        <v>0.61499999999999999</v>
      </c>
      <c r="N45" t="s">
        <v>269</v>
      </c>
    </row>
    <row r="46" spans="1:14">
      <c r="A46" s="1">
        <v>6</v>
      </c>
      <c r="B46">
        <v>0.68840000000000001</v>
      </c>
      <c r="C46">
        <v>0.73240000000000005</v>
      </c>
      <c r="E46">
        <v>0.67810000000000004</v>
      </c>
      <c r="F46">
        <v>0.70050000000000001</v>
      </c>
      <c r="H46">
        <v>0.66779999999999995</v>
      </c>
      <c r="I46">
        <v>0.68140000000000001</v>
      </c>
      <c r="J46" s="54">
        <f t="shared" si="5"/>
        <v>1.0842811986123344</v>
      </c>
      <c r="K46">
        <v>0.66039999999999999</v>
      </c>
      <c r="L46">
        <v>0.65590000000000004</v>
      </c>
    </row>
    <row r="47" spans="1:14">
      <c r="A47" s="1">
        <v>7</v>
      </c>
      <c r="B47">
        <v>0.72360000000000002</v>
      </c>
      <c r="C47">
        <v>0.7651</v>
      </c>
      <c r="E47">
        <v>0.71399999999999997</v>
      </c>
      <c r="F47">
        <v>0.73570000000000002</v>
      </c>
      <c r="H47">
        <v>0.70440000000000003</v>
      </c>
      <c r="I47">
        <v>0.71809999999999996</v>
      </c>
      <c r="J47" s="54">
        <f t="shared" si="5"/>
        <v>1.085255666882543</v>
      </c>
      <c r="K47">
        <v>0.69750000000000001</v>
      </c>
      <c r="L47">
        <v>0.6946</v>
      </c>
      <c r="N47" t="s">
        <v>270</v>
      </c>
    </row>
    <row r="48" spans="1:14">
      <c r="A48" s="1">
        <v>8</v>
      </c>
      <c r="B48">
        <v>0.75660000000000005</v>
      </c>
      <c r="C48">
        <v>0.79559999999999997</v>
      </c>
      <c r="E48">
        <v>0.74770000000000003</v>
      </c>
      <c r="F48">
        <v>0.76870000000000005</v>
      </c>
      <c r="H48">
        <v>0.73880000000000001</v>
      </c>
      <c r="I48">
        <v>0.75260000000000005</v>
      </c>
      <c r="J48" s="54">
        <f t="shared" si="5"/>
        <v>1.086076244287862</v>
      </c>
      <c r="K48">
        <v>0.73240000000000005</v>
      </c>
      <c r="L48">
        <v>0.73109999999999997</v>
      </c>
      <c r="N48" t="s">
        <v>271</v>
      </c>
    </row>
    <row r="49" spans="1:14">
      <c r="A49" s="1">
        <v>9</v>
      </c>
      <c r="B49">
        <v>0.78739999999999999</v>
      </c>
      <c r="C49">
        <v>0.82389999999999997</v>
      </c>
      <c r="E49">
        <v>0.7792</v>
      </c>
      <c r="F49">
        <v>0.79949999999999999</v>
      </c>
      <c r="H49">
        <v>0.77100000000000002</v>
      </c>
      <c r="I49">
        <v>0.78490000000000004</v>
      </c>
      <c r="J49" s="54">
        <f t="shared" si="5"/>
        <v>1.0867701234839049</v>
      </c>
      <c r="K49">
        <v>0.7651</v>
      </c>
      <c r="L49">
        <v>0.76539999999999997</v>
      </c>
      <c r="N49" t="s">
        <v>272</v>
      </c>
    </row>
    <row r="50" spans="1:14">
      <c r="A50" s="1">
        <v>10</v>
      </c>
      <c r="B50">
        <v>0.81599999999999995</v>
      </c>
      <c r="C50">
        <v>0.85</v>
      </c>
      <c r="E50">
        <v>0.8085</v>
      </c>
      <c r="F50">
        <v>0.82809999999999995</v>
      </c>
      <c r="H50">
        <v>0.80100000000000005</v>
      </c>
      <c r="I50">
        <v>0.81499999999999995</v>
      </c>
      <c r="J50" s="54">
        <f t="shared" si="5"/>
        <v>1.0873579874880621</v>
      </c>
      <c r="K50">
        <v>0.79559999999999997</v>
      </c>
      <c r="L50">
        <v>0.79749999999999999</v>
      </c>
      <c r="N50" t="s">
        <v>273</v>
      </c>
    </row>
    <row r="51" spans="1:14">
      <c r="A51" s="1">
        <v>11</v>
      </c>
      <c r="B51">
        <v>0.84240000000000004</v>
      </c>
      <c r="C51">
        <v>0.87390000000000001</v>
      </c>
      <c r="E51">
        <v>0.83560000000000001</v>
      </c>
      <c r="F51">
        <v>0.85450000000000004</v>
      </c>
      <c r="H51">
        <v>0.82879999999999998</v>
      </c>
      <c r="I51">
        <v>0.84289999999999998</v>
      </c>
      <c r="J51" s="54">
        <f t="shared" si="5"/>
        <v>1.0878557967633236</v>
      </c>
      <c r="K51">
        <v>0.82389999999999997</v>
      </c>
      <c r="L51">
        <v>0.82740000000000002</v>
      </c>
    </row>
    <row r="52" spans="1:14">
      <c r="A52" s="1">
        <v>12</v>
      </c>
      <c r="B52">
        <v>0.86660000000000004</v>
      </c>
      <c r="C52">
        <v>0.89559999999999995</v>
      </c>
      <c r="E52">
        <v>0.86050000000000004</v>
      </c>
      <c r="F52">
        <v>0.87870000000000004</v>
      </c>
      <c r="H52">
        <v>0.85440000000000005</v>
      </c>
      <c r="I52">
        <v>0.86860000000000004</v>
      </c>
      <c r="J52" s="54">
        <f t="shared" si="5"/>
        <v>1.0882760117310868</v>
      </c>
      <c r="K52">
        <v>0.85</v>
      </c>
      <c r="L52">
        <v>0.85509999999999997</v>
      </c>
      <c r="N52" t="s">
        <v>274</v>
      </c>
    </row>
    <row r="53" spans="1:14">
      <c r="A53" s="1">
        <v>13</v>
      </c>
      <c r="B53">
        <v>0.88859999999999995</v>
      </c>
      <c r="C53">
        <v>0.91510000000000002</v>
      </c>
      <c r="E53">
        <v>0.88319999999999999</v>
      </c>
      <c r="F53">
        <v>0.90069999999999995</v>
      </c>
      <c r="H53">
        <v>0.87780000000000002</v>
      </c>
      <c r="I53">
        <v>0.8921</v>
      </c>
      <c r="J53" s="54">
        <f t="shared" si="5"/>
        <v>1.0886284473671335</v>
      </c>
      <c r="K53">
        <v>0.87390000000000001</v>
      </c>
      <c r="L53">
        <v>0.88060000000000005</v>
      </c>
      <c r="N53" t="s">
        <v>275</v>
      </c>
    </row>
    <row r="54" spans="1:14">
      <c r="A54" s="1">
        <v>14</v>
      </c>
      <c r="B54">
        <v>0.90839999999999999</v>
      </c>
      <c r="C54">
        <v>0.93240000000000001</v>
      </c>
      <c r="E54">
        <v>0.90369999999999995</v>
      </c>
      <c r="F54">
        <v>0.92049999999999998</v>
      </c>
      <c r="H54">
        <v>0.89900000000000002</v>
      </c>
      <c r="I54">
        <v>0.91339999999999999</v>
      </c>
      <c r="J54" s="54">
        <f t="shared" si="5"/>
        <v>1.0889208817731542</v>
      </c>
      <c r="K54">
        <v>0.89559999999999995</v>
      </c>
      <c r="L54">
        <v>0.90390000000000004</v>
      </c>
      <c r="N54" t="s">
        <v>276</v>
      </c>
    </row>
    <row r="55" spans="1:14">
      <c r="A55" s="1">
        <v>15</v>
      </c>
      <c r="B55">
        <v>0.92600000000000005</v>
      </c>
      <c r="C55">
        <v>0.94750000000000001</v>
      </c>
      <c r="E55">
        <v>0.92200000000000004</v>
      </c>
      <c r="F55">
        <v>0.93810000000000004</v>
      </c>
      <c r="H55">
        <v>0.91800000000000004</v>
      </c>
      <c r="I55">
        <v>0.9325</v>
      </c>
      <c r="J55" s="54">
        <f t="shared" si="5"/>
        <v>1.0891594963386162</v>
      </c>
      <c r="K55">
        <v>0.91510000000000002</v>
      </c>
      <c r="L55">
        <v>0.92500000000000004</v>
      </c>
      <c r="N55" t="s">
        <v>277</v>
      </c>
    </row>
    <row r="56" spans="1:14">
      <c r="A56" s="1">
        <v>16</v>
      </c>
      <c r="B56">
        <v>0.94140000000000001</v>
      </c>
      <c r="C56">
        <v>0.96150000000000002</v>
      </c>
      <c r="E56">
        <v>0.93810000000000004</v>
      </c>
      <c r="F56">
        <v>0.9546</v>
      </c>
      <c r="H56">
        <v>0.93479999999999996</v>
      </c>
      <c r="I56">
        <v>0.95050000000000001</v>
      </c>
      <c r="J56" s="54">
        <f t="shared" si="5"/>
        <v>1.0880885099092072</v>
      </c>
      <c r="K56">
        <v>0.93240000000000001</v>
      </c>
      <c r="L56">
        <v>0.94499999999999995</v>
      </c>
      <c r="N56" t="s">
        <v>278</v>
      </c>
    </row>
    <row r="57" spans="1:14">
      <c r="A57" s="1">
        <v>17</v>
      </c>
      <c r="B57">
        <v>0.9546</v>
      </c>
      <c r="C57">
        <v>0.97550000000000003</v>
      </c>
      <c r="E57">
        <v>0.95199999999999996</v>
      </c>
      <c r="F57">
        <v>0.97109999999999996</v>
      </c>
      <c r="H57">
        <v>0.94940000000000002</v>
      </c>
      <c r="I57">
        <v>0.96850000000000003</v>
      </c>
      <c r="J57" s="54">
        <f t="shared" si="5"/>
        <v>1.0845441697577956</v>
      </c>
      <c r="K57">
        <v>0.94750000000000001</v>
      </c>
      <c r="L57">
        <v>0.96499999999999997</v>
      </c>
      <c r="N57" t="s">
        <v>279</v>
      </c>
    </row>
    <row r="58" spans="1:14">
      <c r="A58" s="1">
        <v>18</v>
      </c>
      <c r="B58">
        <v>0.9667</v>
      </c>
      <c r="C58">
        <v>0.98750000000000004</v>
      </c>
      <c r="E58">
        <v>0.96479999999999999</v>
      </c>
      <c r="F58">
        <v>0.98529999999999995</v>
      </c>
      <c r="H58">
        <v>0.96289999999999998</v>
      </c>
      <c r="I58">
        <v>0.9839</v>
      </c>
      <c r="J58" s="54">
        <f t="shared" si="5"/>
        <v>1.0827491908288842</v>
      </c>
      <c r="K58">
        <v>0.96150000000000002</v>
      </c>
      <c r="L58">
        <v>0.98209999999999997</v>
      </c>
      <c r="N58" t="s">
        <v>280</v>
      </c>
    </row>
    <row r="59" spans="1:14">
      <c r="A59" s="1">
        <v>19</v>
      </c>
      <c r="B59">
        <v>0.9788</v>
      </c>
      <c r="C59">
        <v>0.99550000000000005</v>
      </c>
      <c r="E59">
        <v>0.97760000000000002</v>
      </c>
      <c r="F59">
        <v>0.99470000000000003</v>
      </c>
      <c r="H59">
        <v>0.97640000000000005</v>
      </c>
      <c r="I59">
        <v>0.99419999999999997</v>
      </c>
      <c r="J59" s="54">
        <f t="shared" si="5"/>
        <v>1.0865548474176758</v>
      </c>
      <c r="K59">
        <v>0.97550000000000003</v>
      </c>
      <c r="L59">
        <v>0.99360000000000004</v>
      </c>
    </row>
    <row r="60" spans="1:14">
      <c r="A60" s="1">
        <v>20</v>
      </c>
      <c r="B60">
        <v>0.98919999999999997</v>
      </c>
      <c r="C60">
        <v>0.99950000000000006</v>
      </c>
      <c r="E60">
        <v>0.98860000000000003</v>
      </c>
      <c r="F60">
        <v>0.99939999999999996</v>
      </c>
      <c r="H60">
        <v>0.9879</v>
      </c>
      <c r="I60">
        <v>0.99939999999999996</v>
      </c>
      <c r="J60" s="54">
        <f t="shared" si="5"/>
        <v>1.0936321830665905</v>
      </c>
      <c r="K60">
        <v>0.98750000000000004</v>
      </c>
      <c r="L60">
        <v>0.99929999999999997</v>
      </c>
      <c r="N60" t="s">
        <v>281</v>
      </c>
    </row>
    <row r="61" spans="1:14">
      <c r="A61" s="1">
        <v>21</v>
      </c>
      <c r="B61">
        <v>0.99609999999999999</v>
      </c>
      <c r="C61">
        <v>1</v>
      </c>
      <c r="E61">
        <v>0.99590000000000001</v>
      </c>
      <c r="F61">
        <v>1</v>
      </c>
      <c r="H61">
        <v>0.99570000000000003</v>
      </c>
      <c r="I61">
        <v>1</v>
      </c>
      <c r="J61" s="54">
        <f t="shared" si="5"/>
        <v>1.1016056351256165</v>
      </c>
      <c r="K61">
        <v>0.99550000000000005</v>
      </c>
      <c r="L61">
        <v>1</v>
      </c>
      <c r="N61" t="s">
        <v>282</v>
      </c>
    </row>
    <row r="62" spans="1:14">
      <c r="A62" s="1">
        <v>22</v>
      </c>
      <c r="B62">
        <v>0.99960000000000004</v>
      </c>
      <c r="C62">
        <v>1</v>
      </c>
      <c r="E62">
        <v>0.99950000000000006</v>
      </c>
      <c r="F62">
        <v>1</v>
      </c>
      <c r="H62">
        <v>0.99950000000000006</v>
      </c>
      <c r="I62">
        <v>1</v>
      </c>
      <c r="J62" s="54">
        <f t="shared" si="5"/>
        <v>1.1058098145104485</v>
      </c>
      <c r="K62">
        <v>0.99950000000000006</v>
      </c>
      <c r="L62">
        <v>1</v>
      </c>
      <c r="N62" t="s">
        <v>283</v>
      </c>
    </row>
    <row r="63" spans="1:14">
      <c r="A63" s="1">
        <v>23</v>
      </c>
      <c r="B63">
        <v>1</v>
      </c>
      <c r="C63">
        <v>1</v>
      </c>
      <c r="E63">
        <v>1</v>
      </c>
      <c r="F63">
        <v>1</v>
      </c>
      <c r="H63">
        <v>1</v>
      </c>
      <c r="I63">
        <v>1</v>
      </c>
      <c r="J63" s="54">
        <f t="shared" si="5"/>
        <v>1.1063629960084527</v>
      </c>
      <c r="K63">
        <v>1</v>
      </c>
      <c r="L63">
        <v>1</v>
      </c>
      <c r="N63" t="s">
        <v>284</v>
      </c>
    </row>
    <row r="64" spans="1:14">
      <c r="A64" s="1">
        <v>24</v>
      </c>
      <c r="B64">
        <v>1</v>
      </c>
      <c r="C64">
        <v>1</v>
      </c>
      <c r="E64">
        <v>1</v>
      </c>
      <c r="F64">
        <v>1</v>
      </c>
      <c r="H64">
        <v>1</v>
      </c>
      <c r="I64">
        <v>1</v>
      </c>
      <c r="J64" s="54">
        <f t="shared" si="5"/>
        <v>1.1063629960084527</v>
      </c>
      <c r="K64">
        <v>1</v>
      </c>
      <c r="L64">
        <v>1</v>
      </c>
      <c r="N64" s="42" t="s">
        <v>285</v>
      </c>
    </row>
    <row r="65" spans="1:14">
      <c r="A65" s="1">
        <v>25</v>
      </c>
      <c r="B65">
        <v>1</v>
      </c>
      <c r="C65">
        <v>1</v>
      </c>
      <c r="E65">
        <v>1</v>
      </c>
      <c r="F65">
        <v>1</v>
      </c>
      <c r="H65">
        <v>1</v>
      </c>
      <c r="I65">
        <v>1</v>
      </c>
      <c r="J65" s="54">
        <f t="shared" si="5"/>
        <v>1.1063629960084527</v>
      </c>
      <c r="K65">
        <v>1</v>
      </c>
      <c r="L65">
        <v>1</v>
      </c>
      <c r="N65" s="42" t="s">
        <v>286</v>
      </c>
    </row>
    <row r="66" spans="1:14">
      <c r="A66" s="1">
        <v>26</v>
      </c>
      <c r="B66">
        <v>1</v>
      </c>
      <c r="C66">
        <v>1</v>
      </c>
      <c r="E66">
        <v>1</v>
      </c>
      <c r="F66">
        <v>1</v>
      </c>
      <c r="H66">
        <v>1</v>
      </c>
      <c r="I66">
        <v>1</v>
      </c>
      <c r="J66" s="54">
        <f t="shared" si="5"/>
        <v>1.1063629960084527</v>
      </c>
      <c r="K66">
        <v>1</v>
      </c>
      <c r="L66">
        <v>1</v>
      </c>
      <c r="N66" t="s">
        <v>287</v>
      </c>
    </row>
    <row r="67" spans="1:14">
      <c r="A67" s="1">
        <v>27</v>
      </c>
      <c r="B67">
        <v>1</v>
      </c>
      <c r="C67">
        <v>1</v>
      </c>
      <c r="E67">
        <v>1</v>
      </c>
      <c r="F67">
        <v>1</v>
      </c>
      <c r="H67">
        <v>1</v>
      </c>
      <c r="I67">
        <v>1</v>
      </c>
      <c r="J67" s="54">
        <f t="shared" si="5"/>
        <v>1.1063629960084527</v>
      </c>
      <c r="K67">
        <v>1</v>
      </c>
      <c r="L67">
        <v>1</v>
      </c>
      <c r="N67" s="42"/>
    </row>
    <row r="68" spans="1:14">
      <c r="A68" s="1">
        <v>28</v>
      </c>
      <c r="B68">
        <v>1</v>
      </c>
      <c r="C68">
        <v>1</v>
      </c>
      <c r="E68">
        <v>1</v>
      </c>
      <c r="F68">
        <v>1</v>
      </c>
      <c r="H68">
        <v>1</v>
      </c>
      <c r="I68">
        <v>1</v>
      </c>
      <c r="J68" s="54">
        <f t="shared" si="5"/>
        <v>1.1063629960084527</v>
      </c>
      <c r="K68">
        <v>1</v>
      </c>
      <c r="L68">
        <v>1</v>
      </c>
      <c r="N68" t="s">
        <v>288</v>
      </c>
    </row>
    <row r="69" spans="1:14">
      <c r="A69" s="1">
        <v>29</v>
      </c>
      <c r="B69">
        <v>1</v>
      </c>
      <c r="C69">
        <v>1</v>
      </c>
      <c r="E69">
        <v>1</v>
      </c>
      <c r="F69">
        <v>1</v>
      </c>
      <c r="H69">
        <v>1</v>
      </c>
      <c r="I69">
        <v>1</v>
      </c>
      <c r="J69" s="54">
        <f t="shared" si="5"/>
        <v>1.1063629960084527</v>
      </c>
      <c r="K69">
        <v>1</v>
      </c>
      <c r="L69">
        <v>1</v>
      </c>
      <c r="N69" t="s">
        <v>289</v>
      </c>
    </row>
    <row r="70" spans="1:14">
      <c r="A70" s="1">
        <v>30</v>
      </c>
      <c r="B70">
        <v>0.99990000000000001</v>
      </c>
      <c r="C70">
        <v>0.99970000000000003</v>
      </c>
      <c r="E70">
        <v>1</v>
      </c>
      <c r="F70">
        <v>0.99970000000000003</v>
      </c>
      <c r="H70">
        <v>1</v>
      </c>
      <c r="I70">
        <v>0.99970000000000003</v>
      </c>
      <c r="J70" s="54">
        <f t="shared" si="5"/>
        <v>1.1066950045098056</v>
      </c>
      <c r="K70">
        <v>1</v>
      </c>
      <c r="L70">
        <v>0.99960000000000004</v>
      </c>
      <c r="N70" t="s">
        <v>290</v>
      </c>
    </row>
    <row r="71" spans="1:14">
      <c r="A71" s="1">
        <v>31</v>
      </c>
      <c r="B71">
        <v>0.999</v>
      </c>
      <c r="C71">
        <v>0.99890000000000001</v>
      </c>
      <c r="E71">
        <v>1</v>
      </c>
      <c r="F71">
        <v>0.99890000000000001</v>
      </c>
      <c r="H71">
        <v>1</v>
      </c>
      <c r="I71">
        <v>0.99880000000000002</v>
      </c>
      <c r="J71" s="54">
        <f t="shared" si="5"/>
        <v>1.1076922266804692</v>
      </c>
      <c r="K71">
        <v>1</v>
      </c>
      <c r="L71">
        <v>0.99829999999999997</v>
      </c>
      <c r="N71" t="s">
        <v>291</v>
      </c>
    </row>
    <row r="72" spans="1:14">
      <c r="A72" s="1">
        <v>32</v>
      </c>
      <c r="B72">
        <v>0.99719999999999998</v>
      </c>
      <c r="C72">
        <v>0.99760000000000004</v>
      </c>
      <c r="E72">
        <v>0.99950000000000006</v>
      </c>
      <c r="F72">
        <v>0.99760000000000004</v>
      </c>
      <c r="H72">
        <v>1</v>
      </c>
      <c r="I72">
        <v>0.99739999999999995</v>
      </c>
      <c r="J72" s="54">
        <f t="shared" si="5"/>
        <v>1.1092470383080537</v>
      </c>
      <c r="K72">
        <v>1</v>
      </c>
      <c r="L72">
        <v>0.99619999999999997</v>
      </c>
    </row>
    <row r="73" spans="1:14">
      <c r="A73" s="1">
        <v>33</v>
      </c>
      <c r="B73">
        <v>0.99450000000000005</v>
      </c>
      <c r="C73">
        <v>0.99570000000000003</v>
      </c>
      <c r="E73">
        <v>0.998</v>
      </c>
      <c r="F73">
        <v>0.99570000000000003</v>
      </c>
      <c r="H73">
        <v>0.99960000000000004</v>
      </c>
      <c r="I73">
        <v>0.99529999999999996</v>
      </c>
      <c r="J73" s="54">
        <f t="shared" si="5"/>
        <v>1.1111428220737962</v>
      </c>
      <c r="K73">
        <v>1</v>
      </c>
      <c r="L73">
        <v>0.99329999999999996</v>
      </c>
    </row>
    <row r="74" spans="1:14">
      <c r="A74" s="1">
        <v>34</v>
      </c>
      <c r="B74">
        <v>0.9909</v>
      </c>
      <c r="C74">
        <v>0.99339999999999995</v>
      </c>
      <c r="E74">
        <v>0.99529999999999996</v>
      </c>
      <c r="F74">
        <v>0.99339999999999995</v>
      </c>
      <c r="H74">
        <v>0.998</v>
      </c>
      <c r="I74">
        <v>0.99270000000000003</v>
      </c>
      <c r="J74" s="54">
        <f t="shared" si="5"/>
        <v>1.1122698398473212</v>
      </c>
      <c r="K74">
        <v>1</v>
      </c>
      <c r="L74">
        <v>0.98950000000000005</v>
      </c>
    </row>
    <row r="75" spans="1:14">
      <c r="A75" s="1">
        <v>35</v>
      </c>
      <c r="B75">
        <v>0.98640000000000005</v>
      </c>
      <c r="C75">
        <v>0.99039999999999995</v>
      </c>
      <c r="E75">
        <v>0.99150000000000005</v>
      </c>
      <c r="F75">
        <v>0.99039999999999995</v>
      </c>
      <c r="H75">
        <v>0.99519999999999997</v>
      </c>
      <c r="I75">
        <v>0.98950000000000005</v>
      </c>
      <c r="J75" s="54">
        <f t="shared" si="5"/>
        <v>1.112736183554939</v>
      </c>
      <c r="K75">
        <v>1</v>
      </c>
      <c r="L75">
        <v>0.9849</v>
      </c>
    </row>
    <row r="76" spans="1:14">
      <c r="A76" s="1">
        <v>36</v>
      </c>
      <c r="B76">
        <v>0.98099999999999998</v>
      </c>
      <c r="C76">
        <v>0.98699999999999999</v>
      </c>
      <c r="E76">
        <v>0.98670000000000002</v>
      </c>
      <c r="F76">
        <v>0.98699999999999999</v>
      </c>
      <c r="H76">
        <v>0.99099999999999999</v>
      </c>
      <c r="I76">
        <v>0.98570000000000002</v>
      </c>
      <c r="J76" s="54">
        <f t="shared" si="5"/>
        <v>1.1123117876071589</v>
      </c>
      <c r="K76">
        <v>0.999</v>
      </c>
      <c r="L76">
        <v>0.97950000000000004</v>
      </c>
    </row>
    <row r="77" spans="1:14">
      <c r="A77" s="1">
        <v>37</v>
      </c>
      <c r="B77">
        <v>0.97460000000000002</v>
      </c>
      <c r="C77">
        <v>0.98299999999999998</v>
      </c>
      <c r="E77">
        <v>0.98080000000000001</v>
      </c>
      <c r="F77">
        <v>0.98299999999999998</v>
      </c>
      <c r="H77">
        <v>0.98560000000000003</v>
      </c>
      <c r="I77">
        <v>0.98129999999999995</v>
      </c>
      <c r="J77" s="54">
        <f t="shared" si="5"/>
        <v>1.1112110148435046</v>
      </c>
      <c r="K77">
        <v>0.996</v>
      </c>
      <c r="L77">
        <v>0.97319999999999995</v>
      </c>
    </row>
    <row r="78" spans="1:14">
      <c r="A78" s="1">
        <v>38</v>
      </c>
      <c r="B78">
        <v>0.96740000000000004</v>
      </c>
      <c r="C78">
        <v>0.97850000000000004</v>
      </c>
      <c r="E78">
        <v>0.9738</v>
      </c>
      <c r="F78">
        <v>0.97850000000000004</v>
      </c>
      <c r="H78">
        <v>0.97889999999999999</v>
      </c>
      <c r="I78">
        <v>0.97629999999999995</v>
      </c>
      <c r="J78" s="54">
        <f t="shared" si="5"/>
        <v>1.1093093688340412</v>
      </c>
      <c r="K78">
        <v>0.99099999999999999</v>
      </c>
      <c r="L78">
        <v>0.96599999999999997</v>
      </c>
    </row>
    <row r="79" spans="1:14">
      <c r="A79" s="1">
        <v>39</v>
      </c>
      <c r="B79">
        <v>0.96009999999999995</v>
      </c>
      <c r="C79">
        <v>0.97340000000000004</v>
      </c>
      <c r="E79">
        <v>0.96630000000000005</v>
      </c>
      <c r="F79">
        <v>0.97340000000000004</v>
      </c>
      <c r="H79">
        <v>0.97130000000000005</v>
      </c>
      <c r="I79">
        <v>0.9708</v>
      </c>
      <c r="J79" s="54">
        <f t="shared" si="5"/>
        <v>1.1069328162577361</v>
      </c>
      <c r="K79">
        <v>0.98399999999999999</v>
      </c>
      <c r="L79">
        <v>0.95809999999999995</v>
      </c>
    </row>
    <row r="80" spans="1:14">
      <c r="A80" s="1">
        <v>40</v>
      </c>
      <c r="B80">
        <v>0.95279999999999998</v>
      </c>
      <c r="C80">
        <v>0.96779999999999999</v>
      </c>
      <c r="E80">
        <v>0.95879999999999999</v>
      </c>
      <c r="F80">
        <v>0.96779999999999999</v>
      </c>
      <c r="H80">
        <v>0.96360000000000001</v>
      </c>
      <c r="I80">
        <v>0.9647</v>
      </c>
      <c r="J80" s="54">
        <f t="shared" si="5"/>
        <v>1.1051014646561055</v>
      </c>
      <c r="K80">
        <v>0.97589999999999999</v>
      </c>
      <c r="L80">
        <v>0.94930000000000003</v>
      </c>
    </row>
    <row r="81" spans="1:12">
      <c r="A81" s="1">
        <v>41</v>
      </c>
      <c r="B81">
        <v>0.94550000000000001</v>
      </c>
      <c r="C81">
        <v>0.9617</v>
      </c>
      <c r="E81">
        <v>0.95120000000000005</v>
      </c>
      <c r="F81">
        <v>0.9617</v>
      </c>
      <c r="H81">
        <v>0.95599999999999996</v>
      </c>
      <c r="I81">
        <v>0.95789999999999997</v>
      </c>
      <c r="J81" s="54">
        <f t="shared" si="5"/>
        <v>1.1041685188266841</v>
      </c>
      <c r="K81">
        <v>0.96789999999999998</v>
      </c>
      <c r="L81">
        <v>0.93959999999999999</v>
      </c>
    </row>
    <row r="82" spans="1:12">
      <c r="A82" s="1">
        <v>42</v>
      </c>
      <c r="B82">
        <v>0.93820000000000003</v>
      </c>
      <c r="C82">
        <v>0.95509999999999995</v>
      </c>
      <c r="E82">
        <v>0.94369999999999998</v>
      </c>
      <c r="F82">
        <v>0.95509999999999995</v>
      </c>
      <c r="H82">
        <v>0.94830000000000003</v>
      </c>
      <c r="I82">
        <v>0.9506</v>
      </c>
      <c r="J82" s="54">
        <f t="shared" si="5"/>
        <v>1.1036861236217292</v>
      </c>
      <c r="K82">
        <v>0.95989999999999998</v>
      </c>
      <c r="L82">
        <v>0.92920000000000003</v>
      </c>
    </row>
    <row r="83" spans="1:12">
      <c r="A83" s="1">
        <v>43</v>
      </c>
      <c r="B83">
        <v>0.93089999999999995</v>
      </c>
      <c r="C83">
        <v>0.94789999999999996</v>
      </c>
      <c r="E83">
        <v>0.93620000000000003</v>
      </c>
      <c r="F83">
        <v>0.94789999999999996</v>
      </c>
      <c r="H83">
        <v>0.94059999999999999</v>
      </c>
      <c r="I83">
        <v>0.94279999999999997</v>
      </c>
      <c r="J83" s="54">
        <f t="shared" si="5"/>
        <v>1.1037813258862437</v>
      </c>
      <c r="K83">
        <v>0.95189999999999997</v>
      </c>
      <c r="L83">
        <v>0.91830000000000001</v>
      </c>
    </row>
    <row r="84" spans="1:12">
      <c r="A84" s="1">
        <v>44</v>
      </c>
      <c r="B84">
        <v>0.92349999999999999</v>
      </c>
      <c r="C84">
        <v>0.94020000000000004</v>
      </c>
      <c r="E84">
        <v>0.92869999999999997</v>
      </c>
      <c r="F84">
        <v>0.94020000000000004</v>
      </c>
      <c r="H84">
        <v>0.93300000000000005</v>
      </c>
      <c r="I84">
        <v>0.93430000000000002</v>
      </c>
      <c r="J84" s="54">
        <f t="shared" si="5"/>
        <v>1.1048235847970529</v>
      </c>
      <c r="K84">
        <v>0.94389999999999996</v>
      </c>
      <c r="L84">
        <v>0.90739999999999998</v>
      </c>
    </row>
    <row r="85" spans="1:12">
      <c r="A85" s="1">
        <v>45</v>
      </c>
      <c r="B85">
        <v>0.91620000000000001</v>
      </c>
      <c r="C85">
        <v>0.93189999999999995</v>
      </c>
      <c r="E85">
        <v>0.92120000000000002</v>
      </c>
      <c r="F85">
        <v>0.93189999999999995</v>
      </c>
      <c r="H85">
        <v>0.92530000000000001</v>
      </c>
      <c r="I85">
        <v>0.92520000000000002</v>
      </c>
      <c r="J85" s="54">
        <f t="shared" si="5"/>
        <v>1.1064825769634905</v>
      </c>
      <c r="K85">
        <v>0.93579999999999997</v>
      </c>
      <c r="L85">
        <v>0.89649999999999996</v>
      </c>
    </row>
    <row r="86" spans="1:12">
      <c r="A86" s="1">
        <v>46</v>
      </c>
      <c r="B86">
        <v>0.90890000000000004</v>
      </c>
      <c r="C86">
        <v>0.92320000000000002</v>
      </c>
      <c r="E86">
        <v>0.91369999999999996</v>
      </c>
      <c r="F86">
        <v>0.92320000000000002</v>
      </c>
      <c r="H86">
        <v>0.91769999999999996</v>
      </c>
      <c r="I86">
        <v>0.91559999999999997</v>
      </c>
      <c r="J86" s="54">
        <f t="shared" si="5"/>
        <v>1.1089005258158116</v>
      </c>
      <c r="K86">
        <v>0.92779999999999996</v>
      </c>
      <c r="L86">
        <v>0.88560000000000005</v>
      </c>
    </row>
    <row r="87" spans="1:12">
      <c r="A87" s="1">
        <v>47</v>
      </c>
      <c r="B87">
        <v>0.90159999999999996</v>
      </c>
      <c r="C87">
        <v>0.91390000000000005</v>
      </c>
      <c r="E87">
        <v>0.90620000000000001</v>
      </c>
      <c r="F87">
        <v>0.91390000000000005</v>
      </c>
      <c r="H87">
        <v>0.91</v>
      </c>
      <c r="I87">
        <v>0.90539999999999998</v>
      </c>
      <c r="J87" s="54">
        <f t="shared" si="5"/>
        <v>1.1119840141017141</v>
      </c>
      <c r="K87">
        <v>0.91979999999999995</v>
      </c>
      <c r="L87">
        <v>0.87470000000000003</v>
      </c>
    </row>
    <row r="88" spans="1:12">
      <c r="A88" s="1">
        <v>48</v>
      </c>
      <c r="B88">
        <v>0.89429999999999998</v>
      </c>
      <c r="C88">
        <v>0.90400000000000003</v>
      </c>
      <c r="E88">
        <v>0.89870000000000005</v>
      </c>
      <c r="F88">
        <v>0.90400000000000003</v>
      </c>
      <c r="H88">
        <v>0.90229999999999999</v>
      </c>
      <c r="I88">
        <v>0.89459999999999995</v>
      </c>
      <c r="J88" s="54">
        <f t="shared" si="5"/>
        <v>1.1158856822025787</v>
      </c>
      <c r="K88">
        <v>0.91180000000000005</v>
      </c>
      <c r="L88">
        <v>0.86380000000000001</v>
      </c>
    </row>
    <row r="89" spans="1:12">
      <c r="A89" s="1">
        <v>49</v>
      </c>
      <c r="B89">
        <v>0.88700000000000001</v>
      </c>
      <c r="C89">
        <v>0.89370000000000005</v>
      </c>
      <c r="E89">
        <v>0.89119999999999999</v>
      </c>
      <c r="F89">
        <v>0.89370000000000005</v>
      </c>
      <c r="H89">
        <v>0.89470000000000005</v>
      </c>
      <c r="I89">
        <v>0.88370000000000004</v>
      </c>
      <c r="J89" s="54">
        <f t="shared" si="5"/>
        <v>1.1201346299974682</v>
      </c>
      <c r="K89">
        <v>0.90380000000000005</v>
      </c>
      <c r="L89">
        <v>0.85289999999999999</v>
      </c>
    </row>
    <row r="90" spans="1:12">
      <c r="A90" s="1">
        <v>50</v>
      </c>
      <c r="B90">
        <v>0.87970000000000004</v>
      </c>
      <c r="C90">
        <v>0.88280000000000003</v>
      </c>
      <c r="E90">
        <v>0.88360000000000005</v>
      </c>
      <c r="F90">
        <v>0.88280000000000003</v>
      </c>
      <c r="H90">
        <v>0.88700000000000001</v>
      </c>
      <c r="I90">
        <v>0.87280000000000002</v>
      </c>
      <c r="J90" s="54">
        <f t="shared" si="5"/>
        <v>1.1243629439270137</v>
      </c>
      <c r="K90">
        <v>0.89570000000000005</v>
      </c>
      <c r="L90">
        <v>0.84199999999999997</v>
      </c>
    </row>
    <row r="91" spans="1:12">
      <c r="A91" s="1">
        <v>51</v>
      </c>
      <c r="B91">
        <v>0.87229999999999996</v>
      </c>
      <c r="C91">
        <v>0.87190000000000001</v>
      </c>
      <c r="E91">
        <v>0.87609999999999999</v>
      </c>
      <c r="F91">
        <v>0.87190000000000001</v>
      </c>
      <c r="H91">
        <v>0.87929999999999997</v>
      </c>
      <c r="I91">
        <v>0.8619</v>
      </c>
      <c r="J91" s="54">
        <f t="shared" si="5"/>
        <v>1.1286982044207361</v>
      </c>
      <c r="K91">
        <v>0.88770000000000004</v>
      </c>
      <c r="L91">
        <v>0.83109999999999995</v>
      </c>
    </row>
    <row r="92" spans="1:12">
      <c r="A92" s="1">
        <v>52</v>
      </c>
      <c r="B92">
        <v>0.86499999999999999</v>
      </c>
      <c r="C92">
        <v>0.86099999999999999</v>
      </c>
      <c r="E92">
        <v>0.86860000000000004</v>
      </c>
      <c r="F92">
        <v>0.86099999999999999</v>
      </c>
      <c r="H92">
        <v>0.87170000000000003</v>
      </c>
      <c r="I92">
        <v>0.85099999999999998</v>
      </c>
      <c r="J92" s="54">
        <f t="shared" si="5"/>
        <v>1.1332745283437935</v>
      </c>
      <c r="K92">
        <v>0.87970000000000004</v>
      </c>
      <c r="L92">
        <v>0.82020000000000004</v>
      </c>
    </row>
    <row r="93" spans="1:12">
      <c r="A93" s="1">
        <v>53</v>
      </c>
      <c r="B93">
        <v>0.85770000000000002</v>
      </c>
      <c r="C93">
        <v>0.85009999999999997</v>
      </c>
      <c r="E93">
        <v>0.86109999999999998</v>
      </c>
      <c r="F93">
        <v>0.85009999999999997</v>
      </c>
      <c r="H93">
        <v>0.86399999999999999</v>
      </c>
      <c r="I93">
        <v>0.84009999999999996</v>
      </c>
      <c r="J93" s="54">
        <f t="shared" si="5"/>
        <v>1.1378379104288814</v>
      </c>
      <c r="K93">
        <v>0.87170000000000003</v>
      </c>
      <c r="L93">
        <v>0.80930000000000002</v>
      </c>
    </row>
    <row r="94" spans="1:12">
      <c r="A94" s="1">
        <v>54</v>
      </c>
      <c r="B94">
        <v>0.85040000000000004</v>
      </c>
      <c r="C94">
        <v>0.83919999999999995</v>
      </c>
      <c r="E94">
        <v>0.85360000000000003</v>
      </c>
      <c r="F94">
        <v>0.83919999999999995</v>
      </c>
      <c r="H94">
        <v>0.85629999999999995</v>
      </c>
      <c r="I94">
        <v>0.82920000000000005</v>
      </c>
      <c r="J94" s="54">
        <f t="shared" si="5"/>
        <v>1.1425212656560997</v>
      </c>
      <c r="K94">
        <v>0.86370000000000002</v>
      </c>
      <c r="L94">
        <v>0.7984</v>
      </c>
    </row>
    <row r="95" spans="1:12">
      <c r="A95" s="1">
        <v>55</v>
      </c>
      <c r="B95">
        <v>0.84309999999999996</v>
      </c>
      <c r="C95">
        <v>0.82830000000000004</v>
      </c>
      <c r="E95">
        <v>0.84609999999999996</v>
      </c>
      <c r="F95">
        <v>0.82830000000000004</v>
      </c>
      <c r="H95">
        <v>0.84870000000000001</v>
      </c>
      <c r="I95">
        <v>0.81830000000000003</v>
      </c>
      <c r="J95" s="54">
        <f t="shared" si="5"/>
        <v>1.1474645908742194</v>
      </c>
      <c r="K95">
        <v>0.85560000000000003</v>
      </c>
      <c r="L95">
        <v>0.78749999999999998</v>
      </c>
    </row>
    <row r="96" spans="1:12">
      <c r="A96" s="1">
        <v>56</v>
      </c>
      <c r="B96">
        <v>0.83579999999999999</v>
      </c>
      <c r="C96">
        <v>0.81740000000000002</v>
      </c>
      <c r="E96">
        <v>0.83860000000000001</v>
      </c>
      <c r="F96">
        <v>0.81740000000000002</v>
      </c>
      <c r="H96">
        <v>0.84099999999999997</v>
      </c>
      <c r="I96">
        <v>0.80740000000000001</v>
      </c>
      <c r="J96" s="54">
        <f t="shared" si="5"/>
        <v>1.1524043592309992</v>
      </c>
      <c r="K96">
        <v>0.84760000000000002</v>
      </c>
      <c r="L96">
        <v>0.77659999999999996</v>
      </c>
    </row>
    <row r="97" spans="1:12">
      <c r="A97" s="1">
        <v>57</v>
      </c>
      <c r="B97">
        <v>0.82840000000000003</v>
      </c>
      <c r="C97">
        <v>0.80649999999999999</v>
      </c>
      <c r="E97">
        <v>0.83109999999999995</v>
      </c>
      <c r="F97">
        <v>0.80649999999999999</v>
      </c>
      <c r="H97">
        <v>0.83330000000000004</v>
      </c>
      <c r="I97">
        <v>0.79649999999999999</v>
      </c>
      <c r="J97" s="54">
        <f t="shared" si="5"/>
        <v>1.1574793277763262</v>
      </c>
      <c r="K97">
        <v>0.83960000000000001</v>
      </c>
      <c r="L97">
        <v>0.76570000000000005</v>
      </c>
    </row>
    <row r="98" spans="1:12">
      <c r="A98" s="1">
        <v>58</v>
      </c>
      <c r="B98">
        <v>0.82110000000000005</v>
      </c>
      <c r="C98">
        <v>0.79559999999999997</v>
      </c>
      <c r="E98">
        <v>0.82350000000000001</v>
      </c>
      <c r="F98">
        <v>0.79559999999999997</v>
      </c>
      <c r="H98">
        <v>0.82569999999999999</v>
      </c>
      <c r="I98">
        <v>0.78559999999999997</v>
      </c>
      <c r="J98" s="54">
        <f t="shared" si="5"/>
        <v>1.1628359544350553</v>
      </c>
      <c r="K98">
        <v>0.83160000000000001</v>
      </c>
      <c r="L98">
        <v>0.75480000000000003</v>
      </c>
    </row>
    <row r="99" spans="1:12">
      <c r="A99" s="1">
        <v>59</v>
      </c>
      <c r="B99">
        <v>0.81379999999999997</v>
      </c>
      <c r="C99">
        <v>0.78469999999999995</v>
      </c>
      <c r="E99">
        <v>0.81599999999999995</v>
      </c>
      <c r="F99">
        <v>0.78469999999999995</v>
      </c>
      <c r="H99">
        <v>0.81799999999999995</v>
      </c>
      <c r="I99">
        <v>0.77470000000000006</v>
      </c>
      <c r="J99" s="54">
        <f t="shared" si="5"/>
        <v>1.1682005043693224</v>
      </c>
      <c r="K99">
        <v>0.8236</v>
      </c>
      <c r="L99">
        <v>0.74390000000000001</v>
      </c>
    </row>
    <row r="100" spans="1:12">
      <c r="A100" s="1">
        <v>60</v>
      </c>
      <c r="B100">
        <v>0.80649999999999999</v>
      </c>
      <c r="C100">
        <v>0.77380000000000004</v>
      </c>
      <c r="E100">
        <v>0.8085</v>
      </c>
      <c r="F100">
        <v>0.77380000000000004</v>
      </c>
      <c r="H100">
        <v>0.81040000000000001</v>
      </c>
      <c r="I100">
        <v>0.76380000000000003</v>
      </c>
      <c r="J100" s="54">
        <f t="shared" si="5"/>
        <v>1.1738630164509689</v>
      </c>
      <c r="K100">
        <v>0.8155</v>
      </c>
      <c r="L100">
        <v>0.73299999999999998</v>
      </c>
    </row>
    <row r="101" spans="1:12">
      <c r="A101" s="1">
        <v>61</v>
      </c>
      <c r="B101">
        <v>0.79920000000000002</v>
      </c>
      <c r="C101">
        <v>0.76290000000000002</v>
      </c>
      <c r="E101">
        <v>0.80100000000000005</v>
      </c>
      <c r="F101">
        <v>0.76290000000000002</v>
      </c>
      <c r="H101">
        <v>0.80269999999999997</v>
      </c>
      <c r="I101">
        <v>0.75290000000000001</v>
      </c>
      <c r="J101" s="54">
        <f t="shared" si="5"/>
        <v>1.1795425380475295</v>
      </c>
      <c r="K101">
        <v>0.8075</v>
      </c>
      <c r="L101">
        <v>0.72209999999999996</v>
      </c>
    </row>
    <row r="102" spans="1:12">
      <c r="A102" s="1">
        <v>62</v>
      </c>
      <c r="B102">
        <v>0.79190000000000005</v>
      </c>
      <c r="C102">
        <v>0.752</v>
      </c>
      <c r="E102">
        <v>0.79349999999999998</v>
      </c>
      <c r="F102">
        <v>0.752</v>
      </c>
      <c r="H102">
        <v>0.79500000000000004</v>
      </c>
      <c r="I102">
        <v>0.74199999999999999</v>
      </c>
      <c r="J102" s="54">
        <f t="shared" si="5"/>
        <v>1.1853889242947706</v>
      </c>
      <c r="K102">
        <v>0.79949999999999999</v>
      </c>
      <c r="L102">
        <v>0.71120000000000005</v>
      </c>
    </row>
    <row r="103" spans="1:12">
      <c r="A103" s="1">
        <v>63</v>
      </c>
      <c r="B103">
        <v>0.78449999999999998</v>
      </c>
      <c r="C103">
        <v>0.74109999999999998</v>
      </c>
      <c r="E103">
        <v>0.78600000000000003</v>
      </c>
      <c r="F103">
        <v>0.74109999999999998</v>
      </c>
      <c r="H103">
        <v>0.78739999999999999</v>
      </c>
      <c r="I103">
        <v>0.73109999999999997</v>
      </c>
      <c r="J103" s="54">
        <f t="shared" si="5"/>
        <v>1.1915609671140142</v>
      </c>
      <c r="K103">
        <v>0.79149999999999998</v>
      </c>
      <c r="L103">
        <v>0.70030000000000003</v>
      </c>
    </row>
    <row r="104" spans="1:12">
      <c r="A104" s="1">
        <v>64</v>
      </c>
      <c r="B104">
        <v>0.7772</v>
      </c>
      <c r="C104">
        <v>0.73019999999999996</v>
      </c>
      <c r="E104">
        <v>0.77849999999999997</v>
      </c>
      <c r="F104">
        <v>0.73019999999999996</v>
      </c>
      <c r="H104">
        <v>0.77969999999999995</v>
      </c>
      <c r="I104">
        <v>0.72019999999999995</v>
      </c>
      <c r="J104" s="54">
        <f t="shared" si="5"/>
        <v>1.1977662149233417</v>
      </c>
      <c r="K104">
        <v>0.78349999999999997</v>
      </c>
      <c r="L104">
        <v>0.68940000000000001</v>
      </c>
    </row>
    <row r="105" spans="1:12">
      <c r="A105" s="1">
        <v>65</v>
      </c>
      <c r="B105">
        <v>0.76990000000000003</v>
      </c>
      <c r="C105">
        <v>0.71930000000000005</v>
      </c>
      <c r="E105">
        <v>0.77100000000000002</v>
      </c>
      <c r="F105">
        <v>0.71930000000000005</v>
      </c>
      <c r="H105">
        <v>0.77200000000000002</v>
      </c>
      <c r="I105">
        <v>0.70930000000000004</v>
      </c>
      <c r="J105" s="54">
        <f t="shared" si="5"/>
        <v>1.2041621780889968</v>
      </c>
      <c r="K105">
        <v>0.77539999999999998</v>
      </c>
      <c r="L105">
        <v>0.67849999999999999</v>
      </c>
    </row>
    <row r="106" spans="1:12">
      <c r="A106" s="1">
        <v>66</v>
      </c>
      <c r="B106">
        <v>0.76259999999999994</v>
      </c>
      <c r="C106">
        <v>0.70840000000000003</v>
      </c>
      <c r="E106">
        <v>0.76339999999999997</v>
      </c>
      <c r="F106">
        <v>0.70840000000000003</v>
      </c>
      <c r="H106">
        <v>0.76439999999999997</v>
      </c>
      <c r="I106">
        <v>0.69840000000000002</v>
      </c>
      <c r="J106" s="54">
        <f t="shared" ref="J106:J140" si="6">($I$37/I106)/($H$37/H106)</f>
        <v>1.2109162000985987</v>
      </c>
      <c r="K106">
        <v>0.76739999999999997</v>
      </c>
      <c r="L106">
        <v>0.66759999999999997</v>
      </c>
    </row>
    <row r="107" spans="1:12">
      <c r="A107" s="1">
        <v>67</v>
      </c>
      <c r="B107">
        <v>0.75529999999999997</v>
      </c>
      <c r="C107">
        <v>0.69750000000000001</v>
      </c>
      <c r="E107">
        <v>0.75590000000000002</v>
      </c>
      <c r="F107">
        <v>0.69750000000000001</v>
      </c>
      <c r="H107">
        <v>0.75670000000000004</v>
      </c>
      <c r="I107">
        <v>0.6875</v>
      </c>
      <c r="J107" s="54">
        <f t="shared" si="6"/>
        <v>1.2177234604794127</v>
      </c>
      <c r="K107">
        <v>0.75939999999999996</v>
      </c>
      <c r="L107">
        <v>0.65669999999999995</v>
      </c>
    </row>
    <row r="108" spans="1:12">
      <c r="A108" s="1">
        <v>68</v>
      </c>
      <c r="B108">
        <v>0.748</v>
      </c>
      <c r="C108">
        <v>0.68659999999999999</v>
      </c>
      <c r="E108">
        <v>0.74839999999999995</v>
      </c>
      <c r="F108">
        <v>0.68659999999999999</v>
      </c>
      <c r="H108">
        <v>0.749</v>
      </c>
      <c r="I108">
        <v>0.67659999999999998</v>
      </c>
      <c r="J108" s="54">
        <f t="shared" si="6"/>
        <v>1.2247500502665256</v>
      </c>
      <c r="K108">
        <v>0.75139999999999996</v>
      </c>
      <c r="L108">
        <v>0.64580000000000004</v>
      </c>
    </row>
    <row r="109" spans="1:12">
      <c r="A109" s="1">
        <v>69</v>
      </c>
      <c r="B109">
        <v>0.74060000000000004</v>
      </c>
      <c r="C109">
        <v>0.67569999999999997</v>
      </c>
      <c r="E109">
        <v>0.7409</v>
      </c>
      <c r="F109">
        <v>0.67569999999999997</v>
      </c>
      <c r="H109">
        <v>0.74139999999999995</v>
      </c>
      <c r="I109">
        <v>0.66569999999999996</v>
      </c>
      <c r="J109" s="54">
        <f t="shared" si="6"/>
        <v>1.2321729386220019</v>
      </c>
      <c r="K109">
        <v>0.74339999999999995</v>
      </c>
      <c r="L109">
        <v>0.63490000000000002</v>
      </c>
    </row>
    <row r="110" spans="1:12">
      <c r="A110" s="1">
        <v>70</v>
      </c>
      <c r="B110">
        <v>0.73270000000000002</v>
      </c>
      <c r="C110">
        <v>0.66479999999999995</v>
      </c>
      <c r="E110">
        <v>0.73329999999999995</v>
      </c>
      <c r="F110">
        <v>0.66479999999999995</v>
      </c>
      <c r="H110">
        <v>0.73370000000000002</v>
      </c>
      <c r="I110">
        <v>0.65480000000000005</v>
      </c>
      <c r="J110" s="54">
        <f t="shared" si="6"/>
        <v>1.2396739923204059</v>
      </c>
      <c r="K110">
        <v>0.73529999999999995</v>
      </c>
      <c r="L110">
        <v>0.624</v>
      </c>
    </row>
    <row r="111" spans="1:12">
      <c r="A111" s="1">
        <v>71</v>
      </c>
      <c r="B111">
        <v>0.72409999999999997</v>
      </c>
      <c r="C111">
        <v>0.65390000000000004</v>
      </c>
      <c r="E111">
        <v>0.72519999999999996</v>
      </c>
      <c r="F111">
        <v>0.65390000000000004</v>
      </c>
      <c r="H111">
        <v>0.72570000000000001</v>
      </c>
      <c r="I111">
        <v>0.64390000000000003</v>
      </c>
      <c r="J111" s="54">
        <f t="shared" si="6"/>
        <v>1.2469135365791801</v>
      </c>
      <c r="K111">
        <v>0.72719999999999996</v>
      </c>
      <c r="L111">
        <v>0.61309999999999998</v>
      </c>
    </row>
    <row r="112" spans="1:12">
      <c r="A112" s="1">
        <v>72</v>
      </c>
      <c r="B112">
        <v>0.71489999999999998</v>
      </c>
      <c r="C112">
        <v>0.64300000000000002</v>
      </c>
      <c r="E112">
        <v>0.71640000000000004</v>
      </c>
      <c r="F112">
        <v>0.64300000000000002</v>
      </c>
      <c r="H112">
        <v>0.71699999999999997</v>
      </c>
      <c r="I112">
        <v>0.63300000000000001</v>
      </c>
      <c r="J112" s="54">
        <f t="shared" si="6"/>
        <v>1.2531789386067309</v>
      </c>
      <c r="K112">
        <v>0.71850000000000003</v>
      </c>
      <c r="L112">
        <v>0.60219999999999996</v>
      </c>
    </row>
    <row r="113" spans="1:12">
      <c r="A113" s="1">
        <v>73</v>
      </c>
      <c r="B113">
        <v>0.70499999999999996</v>
      </c>
      <c r="C113">
        <v>0.6321</v>
      </c>
      <c r="E113">
        <v>0.70689999999999997</v>
      </c>
      <c r="F113">
        <v>0.6321</v>
      </c>
      <c r="H113">
        <v>0.70760000000000001</v>
      </c>
      <c r="I113">
        <v>0.62209999999999999</v>
      </c>
      <c r="J113" s="54">
        <f t="shared" si="6"/>
        <v>1.2584189936916592</v>
      </c>
      <c r="K113">
        <v>0.70909999999999995</v>
      </c>
      <c r="L113">
        <v>0.59130000000000005</v>
      </c>
    </row>
    <row r="114" spans="1:12">
      <c r="A114" s="1">
        <v>74</v>
      </c>
      <c r="B114">
        <v>0.69440000000000002</v>
      </c>
      <c r="C114">
        <v>0.62119999999999997</v>
      </c>
      <c r="E114">
        <v>0.69669999999999999</v>
      </c>
      <c r="F114">
        <v>0.62119999999999997</v>
      </c>
      <c r="H114">
        <v>0.69750000000000001</v>
      </c>
      <c r="I114">
        <v>0.61119999999999997</v>
      </c>
      <c r="J114" s="54">
        <f t="shared" si="6"/>
        <v>1.262578844430458</v>
      </c>
      <c r="K114">
        <v>0.69899999999999995</v>
      </c>
      <c r="L114">
        <v>0.58030000000000004</v>
      </c>
    </row>
    <row r="115" spans="1:12">
      <c r="A115" s="1">
        <v>75</v>
      </c>
      <c r="B115">
        <v>0.68320000000000003</v>
      </c>
      <c r="C115">
        <v>0.61029999999999995</v>
      </c>
      <c r="E115">
        <v>0.68579999999999997</v>
      </c>
      <c r="F115">
        <v>0.61029999999999995</v>
      </c>
      <c r="H115">
        <v>0.68669999999999998</v>
      </c>
      <c r="I115">
        <v>0.60029999999999994</v>
      </c>
      <c r="J115" s="54">
        <f t="shared" si="6"/>
        <v>1.2655996491071206</v>
      </c>
      <c r="K115">
        <v>0.68820000000000003</v>
      </c>
      <c r="L115">
        <v>0.56859999999999999</v>
      </c>
    </row>
    <row r="116" spans="1:12">
      <c r="A116" s="1">
        <v>76</v>
      </c>
      <c r="B116">
        <v>0.67130000000000001</v>
      </c>
      <c r="C116">
        <v>0.59940000000000004</v>
      </c>
      <c r="E116">
        <v>0.67420000000000002</v>
      </c>
      <c r="F116">
        <v>0.59940000000000004</v>
      </c>
      <c r="H116">
        <v>0.67510000000000003</v>
      </c>
      <c r="I116">
        <v>0.58940000000000003</v>
      </c>
      <c r="J116" s="54">
        <f t="shared" si="6"/>
        <v>1.2672305032326203</v>
      </c>
      <c r="K116">
        <v>0.67659999999999998</v>
      </c>
      <c r="L116">
        <v>0.55610000000000004</v>
      </c>
    </row>
    <row r="117" spans="1:12">
      <c r="A117" s="1">
        <v>77</v>
      </c>
      <c r="B117">
        <v>0.65880000000000005</v>
      </c>
      <c r="C117">
        <v>0.58850000000000002</v>
      </c>
      <c r="E117">
        <v>0.66190000000000004</v>
      </c>
      <c r="F117">
        <v>0.58850000000000002</v>
      </c>
      <c r="H117">
        <v>0.66290000000000004</v>
      </c>
      <c r="I117">
        <v>0.57850000000000001</v>
      </c>
      <c r="J117" s="54">
        <f t="shared" si="6"/>
        <v>1.2677753328504813</v>
      </c>
      <c r="K117">
        <v>0.66439999999999999</v>
      </c>
      <c r="L117">
        <v>0.54290000000000005</v>
      </c>
    </row>
    <row r="118" spans="1:12">
      <c r="A118" s="1">
        <v>78</v>
      </c>
      <c r="B118">
        <v>0.64559999999999995</v>
      </c>
      <c r="C118">
        <v>0.5776</v>
      </c>
      <c r="E118">
        <v>0.64890000000000003</v>
      </c>
      <c r="F118">
        <v>0.5776</v>
      </c>
      <c r="H118">
        <v>0.65</v>
      </c>
      <c r="I118">
        <v>0.5675</v>
      </c>
      <c r="J118" s="54">
        <f t="shared" si="6"/>
        <v>1.2671999073224569</v>
      </c>
      <c r="K118">
        <v>0.65149999999999997</v>
      </c>
      <c r="L118">
        <v>0.52890000000000004</v>
      </c>
    </row>
    <row r="119" spans="1:12">
      <c r="A119" s="1">
        <v>79</v>
      </c>
      <c r="B119">
        <v>0.63170000000000004</v>
      </c>
      <c r="C119">
        <v>0.56669999999999998</v>
      </c>
      <c r="E119">
        <v>0.63529999999999998</v>
      </c>
      <c r="F119">
        <v>0.56669999999999998</v>
      </c>
      <c r="H119">
        <v>0.63639999999999997</v>
      </c>
      <c r="I119">
        <v>0.55569999999999997</v>
      </c>
      <c r="J119" s="54">
        <f t="shared" si="6"/>
        <v>1.2670315109947441</v>
      </c>
      <c r="K119">
        <v>0.63790000000000002</v>
      </c>
      <c r="L119">
        <v>0.5141</v>
      </c>
    </row>
    <row r="120" spans="1:12">
      <c r="A120" s="1">
        <v>80</v>
      </c>
      <c r="B120">
        <v>0.61719999999999997</v>
      </c>
      <c r="C120">
        <v>0.55520000000000003</v>
      </c>
      <c r="E120">
        <v>0.62090000000000001</v>
      </c>
      <c r="F120">
        <v>0.55520000000000003</v>
      </c>
      <c r="H120">
        <v>0.62209999999999999</v>
      </c>
      <c r="I120">
        <v>0.54279999999999995</v>
      </c>
      <c r="J120" s="54">
        <f t="shared" si="6"/>
        <v>1.2679963519102035</v>
      </c>
      <c r="K120">
        <v>0.62360000000000004</v>
      </c>
      <c r="L120">
        <v>0.4985</v>
      </c>
    </row>
    <row r="121" spans="1:12">
      <c r="A121" s="1">
        <v>81</v>
      </c>
      <c r="B121">
        <v>0.60199999999999998</v>
      </c>
      <c r="C121">
        <v>0.54249999999999998</v>
      </c>
      <c r="E121">
        <v>0.60589999999999999</v>
      </c>
      <c r="F121">
        <v>0.54249999999999998</v>
      </c>
      <c r="H121">
        <v>0.60709999999999997</v>
      </c>
      <c r="I121">
        <v>0.52869999999999995</v>
      </c>
      <c r="J121" s="54">
        <f t="shared" si="6"/>
        <v>1.2704236332073608</v>
      </c>
      <c r="K121">
        <v>0.60850000000000004</v>
      </c>
      <c r="L121">
        <v>0.48209999999999997</v>
      </c>
    </row>
    <row r="122" spans="1:12">
      <c r="A122" s="1">
        <v>82</v>
      </c>
      <c r="B122">
        <v>0.58609999999999995</v>
      </c>
      <c r="C122">
        <v>0.52859999999999996</v>
      </c>
      <c r="E122">
        <v>0.59009999999999996</v>
      </c>
      <c r="F122">
        <v>0.52859999999999996</v>
      </c>
      <c r="H122">
        <v>0.59140000000000004</v>
      </c>
      <c r="I122">
        <v>0.51359999999999995</v>
      </c>
      <c r="J122" s="54">
        <f t="shared" si="6"/>
        <v>1.2739545869147177</v>
      </c>
      <c r="K122">
        <v>0.59279999999999999</v>
      </c>
      <c r="L122">
        <v>0.46500000000000002</v>
      </c>
    </row>
    <row r="123" spans="1:12">
      <c r="A123" s="1">
        <v>83</v>
      </c>
      <c r="B123">
        <v>0.5696</v>
      </c>
      <c r="C123">
        <v>0.51349999999999996</v>
      </c>
      <c r="E123">
        <v>0.57369999999999999</v>
      </c>
      <c r="F123">
        <v>0.51349999999999996</v>
      </c>
      <c r="H123">
        <v>0.57499999999999996</v>
      </c>
      <c r="I123">
        <v>0.49740000000000001</v>
      </c>
      <c r="J123" s="54">
        <f t="shared" si="6"/>
        <v>1.2789680794227185</v>
      </c>
      <c r="K123">
        <v>0.57640000000000002</v>
      </c>
      <c r="L123">
        <v>0.4471</v>
      </c>
    </row>
    <row r="124" spans="1:12">
      <c r="A124" s="1">
        <v>84</v>
      </c>
      <c r="B124">
        <v>0.5524</v>
      </c>
      <c r="C124">
        <v>0.49719999999999998</v>
      </c>
      <c r="E124">
        <v>0.55659999999999998</v>
      </c>
      <c r="F124">
        <v>0.49719999999999998</v>
      </c>
      <c r="H124">
        <v>0.55789999999999995</v>
      </c>
      <c r="I124">
        <v>0.48010000000000003</v>
      </c>
      <c r="J124" s="54">
        <f t="shared" si="6"/>
        <v>1.285648647100845</v>
      </c>
      <c r="K124">
        <v>0.55930000000000002</v>
      </c>
      <c r="L124">
        <v>0.4284</v>
      </c>
    </row>
    <row r="125" spans="1:12">
      <c r="A125" s="1">
        <v>85</v>
      </c>
      <c r="B125">
        <v>0.53459999999999996</v>
      </c>
      <c r="C125">
        <v>0.47970000000000002</v>
      </c>
      <c r="E125">
        <v>0.53879999999999995</v>
      </c>
      <c r="F125">
        <v>0.47970000000000002</v>
      </c>
      <c r="H125">
        <v>0.54010000000000002</v>
      </c>
      <c r="I125">
        <v>0.46160000000000001</v>
      </c>
      <c r="J125" s="54">
        <f t="shared" si="6"/>
        <v>1.2945118157369264</v>
      </c>
      <c r="K125">
        <v>0.54149999999999998</v>
      </c>
      <c r="L125">
        <v>0.40889999999999999</v>
      </c>
    </row>
    <row r="126" spans="1:12">
      <c r="A126" s="1">
        <v>86</v>
      </c>
      <c r="B126">
        <v>0.5161</v>
      </c>
      <c r="C126">
        <v>0.46100000000000002</v>
      </c>
      <c r="E126">
        <v>0.52029999999999998</v>
      </c>
      <c r="F126">
        <v>0.46100000000000002</v>
      </c>
      <c r="H126">
        <v>0.52159999999999995</v>
      </c>
      <c r="I126">
        <v>0.44209999999999999</v>
      </c>
      <c r="J126" s="54">
        <f t="shared" si="6"/>
        <v>1.3053131389233408</v>
      </c>
      <c r="K126">
        <v>0.52290000000000003</v>
      </c>
      <c r="L126">
        <v>0.3886</v>
      </c>
    </row>
    <row r="127" spans="1:12">
      <c r="A127" s="1">
        <v>87</v>
      </c>
      <c r="B127">
        <v>0.49690000000000001</v>
      </c>
      <c r="C127">
        <v>0.44109999999999999</v>
      </c>
      <c r="E127">
        <v>0.50109999999999999</v>
      </c>
      <c r="F127">
        <v>0.44109999999999999</v>
      </c>
      <c r="H127">
        <v>0.50239999999999996</v>
      </c>
      <c r="I127">
        <v>0.42149999999999999</v>
      </c>
      <c r="J127" s="54">
        <f t="shared" si="6"/>
        <v>1.3187111961913323</v>
      </c>
      <c r="K127">
        <v>0.50370000000000004</v>
      </c>
      <c r="L127">
        <v>0.36759999999999998</v>
      </c>
    </row>
    <row r="128" spans="1:12">
      <c r="A128" s="1">
        <v>88</v>
      </c>
      <c r="B128">
        <v>0.47710000000000002</v>
      </c>
      <c r="C128">
        <v>0.42</v>
      </c>
      <c r="E128">
        <v>0.48120000000000002</v>
      </c>
      <c r="F128">
        <v>0.42</v>
      </c>
      <c r="H128">
        <v>0.48249999999999998</v>
      </c>
      <c r="I128">
        <v>0.39979999999999999</v>
      </c>
      <c r="J128" s="54">
        <f t="shared" si="6"/>
        <v>1.3352179729216571</v>
      </c>
      <c r="K128">
        <v>0.48380000000000001</v>
      </c>
      <c r="L128">
        <v>0.3458</v>
      </c>
    </row>
    <row r="129" spans="1:12">
      <c r="A129" s="1">
        <v>89</v>
      </c>
      <c r="B129">
        <v>0.45660000000000001</v>
      </c>
      <c r="C129">
        <v>0.3977</v>
      </c>
      <c r="E129">
        <v>0.46060000000000001</v>
      </c>
      <c r="F129">
        <v>0.3977</v>
      </c>
      <c r="H129">
        <v>0.46189999999999998</v>
      </c>
      <c r="I129">
        <v>0.377</v>
      </c>
      <c r="J129" s="54">
        <f t="shared" si="6"/>
        <v>1.3555147688496134</v>
      </c>
      <c r="K129">
        <v>0.4632</v>
      </c>
      <c r="L129">
        <v>0.32319999999999999</v>
      </c>
    </row>
    <row r="130" spans="1:12">
      <c r="A130" s="1">
        <v>90</v>
      </c>
      <c r="B130">
        <v>0.43540000000000001</v>
      </c>
      <c r="C130">
        <v>0.37419999999999998</v>
      </c>
      <c r="E130">
        <v>0.43930000000000002</v>
      </c>
      <c r="F130">
        <v>0.37419999999999998</v>
      </c>
      <c r="H130">
        <v>0.44059999999999999</v>
      </c>
      <c r="I130">
        <v>0.35310000000000002</v>
      </c>
      <c r="J130" s="54">
        <f t="shared" si="6"/>
        <v>1.3805254489983692</v>
      </c>
      <c r="K130">
        <v>0.44190000000000002</v>
      </c>
      <c r="L130">
        <v>0.29980000000000001</v>
      </c>
    </row>
    <row r="131" spans="1:12">
      <c r="A131" s="1">
        <v>91</v>
      </c>
      <c r="B131">
        <v>0.41360000000000002</v>
      </c>
      <c r="C131">
        <v>0.34949999999999998</v>
      </c>
      <c r="E131">
        <v>0.41739999999999999</v>
      </c>
      <c r="F131">
        <v>0.34949999999999998</v>
      </c>
      <c r="H131">
        <v>0.41860000000000003</v>
      </c>
      <c r="I131">
        <v>0.3281</v>
      </c>
      <c r="J131" s="54">
        <f t="shared" si="6"/>
        <v>1.4115316980467489</v>
      </c>
      <c r="K131">
        <v>0.41980000000000001</v>
      </c>
      <c r="L131">
        <v>0.27560000000000001</v>
      </c>
    </row>
    <row r="132" spans="1:12">
      <c r="A132" s="1">
        <v>92</v>
      </c>
      <c r="B132">
        <v>0.3911</v>
      </c>
      <c r="C132">
        <v>0.3236</v>
      </c>
      <c r="E132">
        <v>0.3947</v>
      </c>
      <c r="F132">
        <v>0.3236</v>
      </c>
      <c r="H132">
        <v>0.39589999999999997</v>
      </c>
      <c r="I132">
        <v>0.3019</v>
      </c>
      <c r="J132" s="54">
        <f t="shared" si="6"/>
        <v>1.4508417029471559</v>
      </c>
      <c r="K132">
        <v>0.39710000000000001</v>
      </c>
      <c r="L132">
        <v>0.25069999999999998</v>
      </c>
    </row>
    <row r="133" spans="1:12">
      <c r="A133" s="1">
        <v>93</v>
      </c>
      <c r="B133">
        <v>0.36799999999999999</v>
      </c>
      <c r="C133">
        <v>0.29649999999999999</v>
      </c>
      <c r="E133">
        <v>0.37140000000000001</v>
      </c>
      <c r="F133">
        <v>0.29649999999999999</v>
      </c>
      <c r="H133">
        <v>0.37259999999999999</v>
      </c>
      <c r="I133">
        <v>0.2747</v>
      </c>
      <c r="J133" s="54">
        <f t="shared" si="6"/>
        <v>1.500658362987803</v>
      </c>
      <c r="K133">
        <v>0.37369999999999998</v>
      </c>
      <c r="L133">
        <v>0.22500000000000001</v>
      </c>
    </row>
    <row r="134" spans="1:12">
      <c r="A134" s="1">
        <v>94</v>
      </c>
      <c r="B134">
        <v>0.34420000000000001</v>
      </c>
      <c r="C134">
        <v>0.26819999999999999</v>
      </c>
      <c r="E134">
        <v>0.34739999999999999</v>
      </c>
      <c r="F134">
        <v>0.26819999999999999</v>
      </c>
      <c r="H134">
        <v>0.34849999999999998</v>
      </c>
      <c r="I134">
        <v>0.24640000000000001</v>
      </c>
      <c r="J134" s="54">
        <f t="shared" si="6"/>
        <v>1.5648031822603317</v>
      </c>
      <c r="K134">
        <v>0.34960000000000002</v>
      </c>
      <c r="L134">
        <v>0.19850000000000001</v>
      </c>
    </row>
    <row r="135" spans="1:12">
      <c r="A135" s="1">
        <v>95</v>
      </c>
      <c r="B135">
        <v>0.31969999999999998</v>
      </c>
      <c r="C135">
        <v>0.2387</v>
      </c>
      <c r="E135">
        <v>0.3226</v>
      </c>
      <c r="F135">
        <v>0.2387</v>
      </c>
      <c r="H135">
        <v>0.32369999999999999</v>
      </c>
      <c r="I135">
        <v>0.217</v>
      </c>
      <c r="J135" s="54">
        <f t="shared" si="6"/>
        <v>1.6503672894374939</v>
      </c>
      <c r="K135">
        <v>0.32479999999999998</v>
      </c>
      <c r="L135">
        <v>0.17119999999999999</v>
      </c>
    </row>
    <row r="136" spans="1:12">
      <c r="A136" s="1">
        <v>96</v>
      </c>
      <c r="B136">
        <v>0.29459999999999997</v>
      </c>
      <c r="C136">
        <v>0.20799999999999999</v>
      </c>
      <c r="E136">
        <v>0.29720000000000002</v>
      </c>
      <c r="F136">
        <v>0.20799999999999999</v>
      </c>
      <c r="H136">
        <v>0.29820000000000002</v>
      </c>
      <c r="I136">
        <v>0.1865</v>
      </c>
      <c r="J136" s="54">
        <f t="shared" si="6"/>
        <v>1.7689943453604324</v>
      </c>
      <c r="K136">
        <v>0.29920000000000002</v>
      </c>
      <c r="L136">
        <v>0.1431</v>
      </c>
    </row>
    <row r="137" spans="1:12">
      <c r="A137" s="1">
        <v>97</v>
      </c>
      <c r="B137">
        <v>0.26879999999999998</v>
      </c>
      <c r="C137">
        <v>0.17610000000000001</v>
      </c>
      <c r="E137">
        <v>0.27110000000000001</v>
      </c>
      <c r="F137">
        <v>0.17610000000000001</v>
      </c>
      <c r="H137">
        <v>0.27200000000000002</v>
      </c>
      <c r="I137">
        <v>0.15490000000000001</v>
      </c>
      <c r="J137" s="54">
        <f t="shared" si="6"/>
        <v>1.9427419942821118</v>
      </c>
      <c r="K137">
        <v>0.27300000000000002</v>
      </c>
      <c r="L137">
        <v>0.1143</v>
      </c>
    </row>
    <row r="138" spans="1:12">
      <c r="A138" s="1">
        <v>98</v>
      </c>
      <c r="B138">
        <v>0.2424</v>
      </c>
      <c r="C138">
        <v>0.14299999999999999</v>
      </c>
      <c r="E138">
        <v>0.24429999999999999</v>
      </c>
      <c r="F138">
        <v>0.14299999999999999</v>
      </c>
      <c r="H138">
        <v>0.24510000000000001</v>
      </c>
      <c r="I138">
        <v>0.1222</v>
      </c>
      <c r="J138" s="54">
        <f t="shared" si="6"/>
        <v>2.2190635869203912</v>
      </c>
      <c r="K138">
        <v>0.24610000000000001</v>
      </c>
      <c r="L138">
        <v>8.4699999999999998E-2</v>
      </c>
    </row>
    <row r="139" spans="1:12">
      <c r="A139" s="1">
        <v>99</v>
      </c>
      <c r="B139">
        <v>0.21529999999999999</v>
      </c>
      <c r="C139">
        <v>0.1087</v>
      </c>
      <c r="E139">
        <v>0.21679999999999999</v>
      </c>
      <c r="F139">
        <v>0.1087</v>
      </c>
      <c r="H139">
        <v>0.2175</v>
      </c>
      <c r="I139">
        <v>8.8499999999999995E-2</v>
      </c>
      <c r="J139" s="54">
        <f t="shared" si="6"/>
        <v>2.7190277020546723</v>
      </c>
      <c r="K139">
        <v>0.2185</v>
      </c>
      <c r="L139">
        <v>5.4300000000000001E-2</v>
      </c>
    </row>
    <row r="140" spans="1:12">
      <c r="A140" s="1">
        <v>100</v>
      </c>
      <c r="B140">
        <v>0.1875</v>
      </c>
      <c r="C140">
        <v>7.3200000000000001E-2</v>
      </c>
      <c r="E140">
        <v>0.18859999999999999</v>
      </c>
      <c r="F140">
        <v>7.3200000000000001E-2</v>
      </c>
      <c r="H140">
        <v>0.18920000000000001</v>
      </c>
      <c r="I140">
        <v>5.3600000000000002E-2</v>
      </c>
      <c r="J140" s="54">
        <f t="shared" si="6"/>
        <v>3.9052962471044643</v>
      </c>
      <c r="K140">
        <v>0.19020000000000001</v>
      </c>
      <c r="L140">
        <v>2.3099999999999999E-2</v>
      </c>
    </row>
  </sheetData>
  <hyperlinks>
    <hyperlink ref="N65" r:id="rId1" xr:uid="{00000000-0004-0000-0300-000000000000}"/>
    <hyperlink ref="N64" r:id="rId2" xr:uid="{00000000-0004-0000-0300-000001000000}"/>
  </hyperlinks>
  <pageMargins left="0.7" right="0.7" top="0.75" bottom="0.75" header="0.3" footer="0.3"/>
  <pageSetup paperSize="9" orientation="portrait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IV107"/>
  <sheetViews>
    <sheetView zoomScale="87" zoomScaleNormal="87" workbookViewId="0" xr3:uid="{F9CF3CF3-643B-5BE6-8B46-32C596A47465}"/>
  </sheetViews>
  <sheetFormatPr defaultColWidth="12.42578125" defaultRowHeight="15"/>
  <cols>
    <col min="1" max="11" width="12.28515625" style="19" customWidth="1"/>
    <col min="12" max="256" width="12.42578125" style="19" customWidth="1"/>
    <col min="257" max="257" width="12.42578125" style="41" customWidth="1"/>
    <col min="258" max="16384" width="12.42578125" style="41"/>
  </cols>
  <sheetData>
    <row r="1" spans="1:68" ht="24" thickBot="1">
      <c r="A1" s="62" t="s">
        <v>292</v>
      </c>
    </row>
    <row r="2" spans="1:68" ht="15.75" thickBot="1">
      <c r="A2" s="20" t="s">
        <v>293</v>
      </c>
      <c r="B2" s="21" t="s">
        <v>294</v>
      </c>
      <c r="C2" s="21" t="s">
        <v>295</v>
      </c>
      <c r="D2" s="21" t="s">
        <v>296</v>
      </c>
      <c r="E2" s="21" t="s">
        <v>297</v>
      </c>
      <c r="F2" s="21" t="s">
        <v>298</v>
      </c>
      <c r="G2" s="21" t="s">
        <v>299</v>
      </c>
      <c r="H2" s="21" t="s">
        <v>300</v>
      </c>
      <c r="I2" s="21" t="s">
        <v>258</v>
      </c>
      <c r="J2" s="21" t="s">
        <v>301</v>
      </c>
      <c r="K2" s="21" t="s">
        <v>259</v>
      </c>
      <c r="L2" s="21" t="s">
        <v>302</v>
      </c>
      <c r="M2" s="21" t="s">
        <v>261</v>
      </c>
      <c r="N2" s="21" t="s">
        <v>303</v>
      </c>
      <c r="O2" s="21" t="s">
        <v>304</v>
      </c>
      <c r="P2" s="21" t="s">
        <v>305</v>
      </c>
      <c r="Q2" s="21" t="s">
        <v>306</v>
      </c>
      <c r="R2" s="21" t="s">
        <v>307</v>
      </c>
      <c r="S2" s="21" t="s">
        <v>308</v>
      </c>
      <c r="T2" s="21" t="s">
        <v>309</v>
      </c>
      <c r="U2" s="21" t="s">
        <v>310</v>
      </c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</row>
    <row r="3" spans="1:68">
      <c r="A3" s="24" t="s">
        <v>311</v>
      </c>
      <c r="B3" s="21">
        <v>5</v>
      </c>
      <c r="C3" s="21">
        <v>6</v>
      </c>
      <c r="D3" s="25">
        <v>6.4373760000000004</v>
      </c>
      <c r="E3" s="21">
        <v>8</v>
      </c>
      <c r="F3" s="25">
        <v>8.0467200000000005</v>
      </c>
      <c r="G3" s="21">
        <v>10</v>
      </c>
      <c r="H3" s="21">
        <v>12</v>
      </c>
      <c r="I3" s="21">
        <v>15</v>
      </c>
      <c r="J3" s="21">
        <v>16.093440000000001</v>
      </c>
      <c r="K3" s="21">
        <v>20</v>
      </c>
      <c r="L3" s="21">
        <v>21.0975</v>
      </c>
      <c r="M3" s="21">
        <v>25</v>
      </c>
      <c r="N3" s="21">
        <v>30</v>
      </c>
      <c r="O3" s="21">
        <v>42.195</v>
      </c>
      <c r="P3" s="21">
        <v>50</v>
      </c>
      <c r="Q3" s="21">
        <v>80.467359999999999</v>
      </c>
      <c r="R3" s="21">
        <v>100</v>
      </c>
      <c r="S3" s="21">
        <v>150</v>
      </c>
      <c r="T3" s="21">
        <v>160.93440000000001</v>
      </c>
      <c r="U3" s="21">
        <v>200</v>
      </c>
      <c r="V3" s="2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</row>
    <row r="4" spans="1:68">
      <c r="A4" s="26" t="s">
        <v>312</v>
      </c>
      <c r="B4" s="27">
        <v>774</v>
      </c>
      <c r="C4" s="27">
        <v>940</v>
      </c>
      <c r="D4" s="27">
        <v>1011</v>
      </c>
      <c r="E4" s="27">
        <v>1272</v>
      </c>
      <c r="F4" s="27">
        <v>1280</v>
      </c>
      <c r="G4" s="27">
        <v>1611</v>
      </c>
      <c r="H4" s="27">
        <v>1951</v>
      </c>
      <c r="I4" s="27">
        <v>2469</v>
      </c>
      <c r="J4" s="27">
        <v>2663</v>
      </c>
      <c r="K4" s="27">
        <v>3358</v>
      </c>
      <c r="L4" s="27">
        <v>3553</v>
      </c>
      <c r="M4" s="27">
        <v>4259</v>
      </c>
      <c r="N4" s="27">
        <v>5179</v>
      </c>
      <c r="O4" s="27">
        <v>7495</v>
      </c>
      <c r="P4" s="27">
        <v>9080</v>
      </c>
      <c r="Q4" s="27">
        <v>16080</v>
      </c>
      <c r="R4" s="27">
        <v>21360</v>
      </c>
      <c r="S4" s="27">
        <v>36300</v>
      </c>
      <c r="T4" s="27">
        <v>39850</v>
      </c>
      <c r="U4" s="27">
        <v>52800</v>
      </c>
      <c r="V4" s="2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</row>
    <row r="5" spans="1:68" ht="15.75" thickBot="1">
      <c r="A5" s="26" t="s">
        <v>257</v>
      </c>
      <c r="B5" s="28">
        <v>8.9583333333333338E-3</v>
      </c>
      <c r="C5" s="28">
        <v>1.087962962962963E-2</v>
      </c>
      <c r="D5" s="28">
        <v>1.170138888888889E-2</v>
      </c>
      <c r="E5" s="28">
        <v>1.4722222222222222E-2</v>
      </c>
      <c r="F5" s="28">
        <v>1.4814814814814817E-2</v>
      </c>
      <c r="G5" s="28">
        <v>1.8645833333333334E-2</v>
      </c>
      <c r="H5" s="28">
        <v>2.2581018518518518E-2</v>
      </c>
      <c r="I5" s="28">
        <v>2.8576388888888887E-2</v>
      </c>
      <c r="J5" s="28">
        <v>3.0821759259259261E-2</v>
      </c>
      <c r="K5" s="28">
        <v>3.8865740740740742E-2</v>
      </c>
      <c r="L5" s="28">
        <v>4.1122685185185186E-2</v>
      </c>
      <c r="M5" s="28">
        <v>4.929398148148148E-2</v>
      </c>
      <c r="N5" s="28">
        <v>5.994212962962963E-2</v>
      </c>
      <c r="O5" s="28">
        <v>8.6747685185185192E-2</v>
      </c>
      <c r="P5" s="28">
        <v>0.1050925925925926</v>
      </c>
      <c r="Q5" s="28">
        <v>0.18611111111111112</v>
      </c>
      <c r="R5" s="28">
        <v>0.24722222222222223</v>
      </c>
      <c r="S5" s="29">
        <v>0.4201388888888889</v>
      </c>
      <c r="T5" s="29">
        <v>0.46122685185185186</v>
      </c>
      <c r="U5" s="29">
        <v>0.61111111111111116</v>
      </c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</row>
    <row r="6" spans="1:68">
      <c r="A6" s="30">
        <v>5</v>
      </c>
      <c r="B6" s="31">
        <v>0.65259999999999996</v>
      </c>
      <c r="C6" s="31">
        <v>0.65259999999999996</v>
      </c>
      <c r="D6" s="31">
        <v>0.65259999999999996</v>
      </c>
      <c r="E6" s="31">
        <v>0.65259999999999996</v>
      </c>
      <c r="F6" s="31">
        <v>0.65259999999999996</v>
      </c>
      <c r="G6" s="31">
        <v>0.65259999999999996</v>
      </c>
      <c r="H6" s="31">
        <v>0.65259999999999996</v>
      </c>
      <c r="I6" s="31">
        <v>0.65100000000000002</v>
      </c>
      <c r="J6" s="31">
        <v>0.64949999999999997</v>
      </c>
      <c r="K6" s="31">
        <v>0.64</v>
      </c>
      <c r="L6" s="31">
        <v>0.63690000000000002</v>
      </c>
      <c r="M6" s="31">
        <v>0.629</v>
      </c>
      <c r="N6" s="31">
        <v>0.62429999999999997</v>
      </c>
      <c r="O6" s="31">
        <v>0.62109999999999999</v>
      </c>
      <c r="P6" s="31">
        <v>0.62109999999999999</v>
      </c>
      <c r="Q6" s="31">
        <v>0.62109999999999999</v>
      </c>
      <c r="R6" s="31">
        <v>0.62109999999999999</v>
      </c>
      <c r="S6" s="31">
        <v>0.62109999999999999</v>
      </c>
      <c r="T6" s="31">
        <v>0.62109999999999999</v>
      </c>
      <c r="U6" s="31">
        <v>0.62109999999999999</v>
      </c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1:68">
      <c r="A7" s="26">
        <v>6</v>
      </c>
      <c r="B7" s="32">
        <v>0.68989999999999996</v>
      </c>
      <c r="C7" s="32">
        <v>0.68989999999999996</v>
      </c>
      <c r="D7" s="32">
        <v>0.68989999999999996</v>
      </c>
      <c r="E7" s="32">
        <v>0.68989999999999996</v>
      </c>
      <c r="F7" s="32">
        <v>0.68989999999999996</v>
      </c>
      <c r="G7" s="32">
        <v>0.68989999999999996</v>
      </c>
      <c r="H7" s="33">
        <v>0.68989999999999996</v>
      </c>
      <c r="I7" s="32">
        <v>0.68840000000000001</v>
      </c>
      <c r="J7" s="32">
        <v>0.68700000000000006</v>
      </c>
      <c r="K7" s="32">
        <v>0.67810000000000004</v>
      </c>
      <c r="L7" s="32">
        <v>0.67520000000000002</v>
      </c>
      <c r="M7" s="32">
        <v>0.66779999999999995</v>
      </c>
      <c r="N7" s="32">
        <v>0.66339999999999999</v>
      </c>
      <c r="O7" s="32">
        <v>0.66039999999999999</v>
      </c>
      <c r="P7" s="32">
        <v>0.66039999999999999</v>
      </c>
      <c r="Q7" s="32">
        <v>0.66039999999999999</v>
      </c>
      <c r="R7" s="32">
        <v>0.66039999999999999</v>
      </c>
      <c r="S7" s="32">
        <v>0.66039999999999999</v>
      </c>
      <c r="T7" s="32">
        <v>0.66039999999999999</v>
      </c>
      <c r="U7" s="32">
        <v>0.66039999999999999</v>
      </c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</row>
    <row r="8" spans="1:68">
      <c r="A8" s="26">
        <v>7</v>
      </c>
      <c r="B8" s="32">
        <v>0.72499999999999998</v>
      </c>
      <c r="C8" s="32">
        <v>0.72499999999999998</v>
      </c>
      <c r="D8" s="32">
        <v>0.72499999999999998</v>
      </c>
      <c r="E8" s="32">
        <v>0.72499999999999998</v>
      </c>
      <c r="F8" s="32">
        <v>0.72499999999999998</v>
      </c>
      <c r="G8" s="32">
        <v>0.72499999999999998</v>
      </c>
      <c r="H8" s="33">
        <v>0.72499999999999998</v>
      </c>
      <c r="I8" s="32">
        <v>0.72360000000000002</v>
      </c>
      <c r="J8" s="32">
        <v>0.72230000000000005</v>
      </c>
      <c r="K8" s="32">
        <v>0.71399999999999997</v>
      </c>
      <c r="L8" s="32">
        <v>0.71130000000000004</v>
      </c>
      <c r="M8" s="32">
        <v>0.70440000000000003</v>
      </c>
      <c r="N8" s="32">
        <v>0.70030000000000003</v>
      </c>
      <c r="O8" s="32">
        <v>0.69750000000000001</v>
      </c>
      <c r="P8" s="32">
        <v>0.69750000000000001</v>
      </c>
      <c r="Q8" s="32">
        <v>0.69750000000000001</v>
      </c>
      <c r="R8" s="32">
        <v>0.69750000000000001</v>
      </c>
      <c r="S8" s="32">
        <v>0.69750000000000001</v>
      </c>
      <c r="T8" s="32">
        <v>0.69750000000000001</v>
      </c>
      <c r="U8" s="32">
        <v>0.69750000000000001</v>
      </c>
      <c r="V8" s="22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</row>
    <row r="9" spans="1:68">
      <c r="A9" s="26">
        <v>8</v>
      </c>
      <c r="B9" s="32">
        <v>0.75790000000000002</v>
      </c>
      <c r="C9" s="32">
        <v>0.75790000000000002</v>
      </c>
      <c r="D9" s="32">
        <v>0.75790000000000002</v>
      </c>
      <c r="E9" s="32">
        <v>0.75790000000000002</v>
      </c>
      <c r="F9" s="32">
        <v>0.75790000000000002</v>
      </c>
      <c r="G9" s="32">
        <v>0.75790000000000002</v>
      </c>
      <c r="H9" s="33">
        <v>0.75790000000000002</v>
      </c>
      <c r="I9" s="32">
        <v>0.75660000000000005</v>
      </c>
      <c r="J9" s="32">
        <v>0.75539999999999996</v>
      </c>
      <c r="K9" s="32">
        <v>0.74770000000000003</v>
      </c>
      <c r="L9" s="32">
        <v>0.74519999999999997</v>
      </c>
      <c r="M9" s="32">
        <v>0.73880000000000001</v>
      </c>
      <c r="N9" s="32">
        <v>0.73499999999999999</v>
      </c>
      <c r="O9" s="32">
        <v>0.73240000000000005</v>
      </c>
      <c r="P9" s="32">
        <v>0.73240000000000005</v>
      </c>
      <c r="Q9" s="32">
        <v>0.73240000000000005</v>
      </c>
      <c r="R9" s="32">
        <v>0.73240000000000005</v>
      </c>
      <c r="S9" s="32">
        <v>0.73240000000000005</v>
      </c>
      <c r="T9" s="32">
        <v>0.73240000000000005</v>
      </c>
      <c r="U9" s="32">
        <v>0.73240000000000005</v>
      </c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</row>
    <row r="10" spans="1:68">
      <c r="A10" s="26">
        <v>9</v>
      </c>
      <c r="B10" s="32">
        <v>0.78859999999999997</v>
      </c>
      <c r="C10" s="32">
        <v>0.78859999999999997</v>
      </c>
      <c r="D10" s="32">
        <v>0.78859999999999997</v>
      </c>
      <c r="E10" s="32">
        <v>0.78859999999999997</v>
      </c>
      <c r="F10" s="32">
        <v>0.78859999999999997</v>
      </c>
      <c r="G10" s="32">
        <v>0.78859999999999997</v>
      </c>
      <c r="H10" s="33">
        <v>0.78859999999999997</v>
      </c>
      <c r="I10" s="32">
        <v>0.78739999999999999</v>
      </c>
      <c r="J10" s="32">
        <v>0.7863</v>
      </c>
      <c r="K10" s="32">
        <v>0.7792</v>
      </c>
      <c r="L10" s="32">
        <v>0.77690000000000003</v>
      </c>
      <c r="M10" s="32">
        <v>0.77100000000000002</v>
      </c>
      <c r="N10" s="32">
        <v>0.76749999999999996</v>
      </c>
      <c r="O10" s="32">
        <v>0.7651</v>
      </c>
      <c r="P10" s="32">
        <v>0.7651</v>
      </c>
      <c r="Q10" s="32">
        <v>0.7651</v>
      </c>
      <c r="R10" s="32">
        <v>0.7651</v>
      </c>
      <c r="S10" s="32">
        <v>0.7651</v>
      </c>
      <c r="T10" s="32">
        <v>0.7651</v>
      </c>
      <c r="U10" s="32">
        <v>0.7651</v>
      </c>
      <c r="V10" s="2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</row>
    <row r="11" spans="1:68">
      <c r="A11" s="34">
        <v>10</v>
      </c>
      <c r="B11" s="35">
        <v>0.81710000000000005</v>
      </c>
      <c r="C11" s="35">
        <v>0.81710000000000005</v>
      </c>
      <c r="D11" s="35">
        <v>0.81710000000000005</v>
      </c>
      <c r="E11" s="35">
        <v>0.81710000000000005</v>
      </c>
      <c r="F11" s="35">
        <v>0.81710000000000005</v>
      </c>
      <c r="G11" s="35">
        <v>0.81710000000000005</v>
      </c>
      <c r="H11" s="35">
        <v>0.81710000000000005</v>
      </c>
      <c r="I11" s="35">
        <v>0.81599999999999995</v>
      </c>
      <c r="J11" s="35">
        <v>0.81499999999999995</v>
      </c>
      <c r="K11" s="35">
        <v>0.8085</v>
      </c>
      <c r="L11" s="35">
        <v>0.80640000000000001</v>
      </c>
      <c r="M11" s="35">
        <v>0.80100000000000005</v>
      </c>
      <c r="N11" s="35">
        <v>0.79779999999999995</v>
      </c>
      <c r="O11" s="35">
        <v>0.79559999999999997</v>
      </c>
      <c r="P11" s="35">
        <v>0.79559999999999997</v>
      </c>
      <c r="Q11" s="35">
        <v>0.79559999999999997</v>
      </c>
      <c r="R11" s="35">
        <v>0.79559999999999997</v>
      </c>
      <c r="S11" s="35">
        <v>0.79559999999999997</v>
      </c>
      <c r="T11" s="35">
        <v>0.79559999999999997</v>
      </c>
      <c r="U11" s="35">
        <v>0.79559999999999997</v>
      </c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</row>
    <row r="12" spans="1:68">
      <c r="A12" s="26">
        <v>11</v>
      </c>
      <c r="B12" s="32">
        <v>0.84340000000000004</v>
      </c>
      <c r="C12" s="32">
        <v>0.84340000000000004</v>
      </c>
      <c r="D12" s="32">
        <v>0.84340000000000004</v>
      </c>
      <c r="E12" s="32">
        <v>0.84340000000000004</v>
      </c>
      <c r="F12" s="32">
        <v>0.84340000000000004</v>
      </c>
      <c r="G12" s="32">
        <v>0.84340000000000004</v>
      </c>
      <c r="H12" s="33">
        <v>0.84340000000000004</v>
      </c>
      <c r="I12" s="32">
        <v>0.84240000000000004</v>
      </c>
      <c r="J12" s="32">
        <v>0.84150000000000003</v>
      </c>
      <c r="K12" s="32">
        <v>0.83560000000000001</v>
      </c>
      <c r="L12" s="32">
        <v>0.8337</v>
      </c>
      <c r="M12" s="32">
        <v>0.82879999999999998</v>
      </c>
      <c r="N12" s="32">
        <v>0.82589999999999997</v>
      </c>
      <c r="O12" s="32">
        <v>0.82389999999999997</v>
      </c>
      <c r="P12" s="32">
        <v>0.82389999999999997</v>
      </c>
      <c r="Q12" s="32">
        <v>0.82389999999999997</v>
      </c>
      <c r="R12" s="32">
        <v>0.82389999999999997</v>
      </c>
      <c r="S12" s="32">
        <v>0.82389999999999997</v>
      </c>
      <c r="T12" s="32">
        <v>0.82389999999999997</v>
      </c>
      <c r="U12" s="32">
        <v>0.82389999999999997</v>
      </c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</row>
    <row r="13" spans="1:68">
      <c r="A13" s="26">
        <v>12</v>
      </c>
      <c r="B13" s="32">
        <v>0.86750000000000005</v>
      </c>
      <c r="C13" s="32">
        <v>0.86750000000000005</v>
      </c>
      <c r="D13" s="32">
        <v>0.86750000000000005</v>
      </c>
      <c r="E13" s="32">
        <v>0.86750000000000005</v>
      </c>
      <c r="F13" s="32">
        <v>0.86750000000000005</v>
      </c>
      <c r="G13" s="32">
        <v>0.86750000000000005</v>
      </c>
      <c r="H13" s="33">
        <v>0.86750000000000005</v>
      </c>
      <c r="I13" s="32">
        <v>0.86660000000000004</v>
      </c>
      <c r="J13" s="32">
        <v>0.86580000000000001</v>
      </c>
      <c r="K13" s="32">
        <v>0.86050000000000004</v>
      </c>
      <c r="L13" s="32">
        <v>0.85880000000000001</v>
      </c>
      <c r="M13" s="32">
        <v>0.85440000000000005</v>
      </c>
      <c r="N13" s="32">
        <v>0.8518</v>
      </c>
      <c r="O13" s="32">
        <v>0.85</v>
      </c>
      <c r="P13" s="32">
        <v>0.85</v>
      </c>
      <c r="Q13" s="32">
        <v>0.85</v>
      </c>
      <c r="R13" s="32">
        <v>0.85</v>
      </c>
      <c r="S13" s="32">
        <v>0.85</v>
      </c>
      <c r="T13" s="32">
        <v>0.85</v>
      </c>
      <c r="U13" s="32">
        <v>0.85</v>
      </c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</row>
    <row r="14" spans="1:68">
      <c r="A14" s="26">
        <v>13</v>
      </c>
      <c r="B14" s="32">
        <v>0.88939999999999997</v>
      </c>
      <c r="C14" s="32">
        <v>0.88939999999999997</v>
      </c>
      <c r="D14" s="32">
        <v>0.88939999999999997</v>
      </c>
      <c r="E14" s="32">
        <v>0.88939999999999997</v>
      </c>
      <c r="F14" s="32">
        <v>0.88939999999999997</v>
      </c>
      <c r="G14" s="32">
        <v>0.88939999999999997</v>
      </c>
      <c r="H14" s="33">
        <v>0.88939999999999997</v>
      </c>
      <c r="I14" s="32">
        <v>0.88859999999999995</v>
      </c>
      <c r="J14" s="32">
        <v>0.88790000000000002</v>
      </c>
      <c r="K14" s="32">
        <v>0.88319999999999999</v>
      </c>
      <c r="L14" s="32">
        <v>0.88170000000000004</v>
      </c>
      <c r="M14" s="32">
        <v>0.87780000000000002</v>
      </c>
      <c r="N14" s="32">
        <v>0.87549999999999994</v>
      </c>
      <c r="O14" s="32">
        <v>0.87390000000000001</v>
      </c>
      <c r="P14" s="32">
        <v>0.87390000000000001</v>
      </c>
      <c r="Q14" s="32">
        <v>0.87390000000000001</v>
      </c>
      <c r="R14" s="32">
        <v>0.87390000000000001</v>
      </c>
      <c r="S14" s="32">
        <v>0.87390000000000001</v>
      </c>
      <c r="T14" s="32">
        <v>0.87390000000000001</v>
      </c>
      <c r="U14" s="32">
        <v>0.87390000000000001</v>
      </c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</row>
    <row r="15" spans="1:68">
      <c r="A15" s="26">
        <v>14</v>
      </c>
      <c r="B15" s="32">
        <v>0.90910000000000002</v>
      </c>
      <c r="C15" s="32">
        <v>0.90910000000000002</v>
      </c>
      <c r="D15" s="32">
        <v>0.90910000000000002</v>
      </c>
      <c r="E15" s="32">
        <v>0.90910000000000002</v>
      </c>
      <c r="F15" s="32">
        <v>0.90910000000000002</v>
      </c>
      <c r="G15" s="32">
        <v>0.90910000000000002</v>
      </c>
      <c r="H15" s="33">
        <v>0.90910000000000002</v>
      </c>
      <c r="I15" s="32">
        <v>0.90839999999999999</v>
      </c>
      <c r="J15" s="32">
        <v>0.90780000000000005</v>
      </c>
      <c r="K15" s="32">
        <v>0.90369999999999995</v>
      </c>
      <c r="L15" s="32">
        <v>0.90239999999999998</v>
      </c>
      <c r="M15" s="32">
        <v>0.89900000000000002</v>
      </c>
      <c r="N15" s="32">
        <v>0.89700000000000002</v>
      </c>
      <c r="O15" s="32">
        <v>0.89559999999999995</v>
      </c>
      <c r="P15" s="32">
        <v>0.89559999999999995</v>
      </c>
      <c r="Q15" s="32">
        <v>0.89559999999999995</v>
      </c>
      <c r="R15" s="32">
        <v>0.89559999999999995</v>
      </c>
      <c r="S15" s="32">
        <v>0.89559999999999995</v>
      </c>
      <c r="T15" s="32">
        <v>0.89559999999999995</v>
      </c>
      <c r="U15" s="32">
        <v>0.89559999999999995</v>
      </c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</row>
    <row r="16" spans="1:68">
      <c r="A16" s="34">
        <v>15</v>
      </c>
      <c r="B16" s="35">
        <v>0.92659999999999998</v>
      </c>
      <c r="C16" s="35">
        <v>0.92659999999999998</v>
      </c>
      <c r="D16" s="35">
        <v>0.92659999999999998</v>
      </c>
      <c r="E16" s="35">
        <v>0.92659999999999998</v>
      </c>
      <c r="F16" s="35">
        <v>0.92659999999999998</v>
      </c>
      <c r="G16" s="35">
        <v>0.92659999999999998</v>
      </c>
      <c r="H16" s="35">
        <v>0.92659999999999998</v>
      </c>
      <c r="I16" s="35">
        <v>0.92600000000000005</v>
      </c>
      <c r="J16" s="35">
        <v>0.92549999999999999</v>
      </c>
      <c r="K16" s="35">
        <v>0.92200000000000004</v>
      </c>
      <c r="L16" s="35">
        <v>0.92090000000000005</v>
      </c>
      <c r="M16" s="35">
        <v>0.91800000000000004</v>
      </c>
      <c r="N16" s="35">
        <v>0.9163</v>
      </c>
      <c r="O16" s="35">
        <v>0.91510000000000002</v>
      </c>
      <c r="P16" s="35">
        <v>0.91510000000000002</v>
      </c>
      <c r="Q16" s="35">
        <v>0.91510000000000002</v>
      </c>
      <c r="R16" s="35">
        <v>0.91510000000000002</v>
      </c>
      <c r="S16" s="35">
        <v>0.91510000000000002</v>
      </c>
      <c r="T16" s="35">
        <v>0.91510000000000002</v>
      </c>
      <c r="U16" s="35">
        <v>0.91510000000000002</v>
      </c>
      <c r="V16" s="2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</row>
    <row r="17" spans="1:68">
      <c r="A17" s="26">
        <v>16</v>
      </c>
      <c r="B17" s="32">
        <v>0.94189999999999996</v>
      </c>
      <c r="C17" s="32">
        <v>0.94189999999999996</v>
      </c>
      <c r="D17" s="32">
        <v>0.94189999999999996</v>
      </c>
      <c r="E17" s="32">
        <v>0.94189999999999996</v>
      </c>
      <c r="F17" s="32">
        <v>0.94189999999999996</v>
      </c>
      <c r="G17" s="32">
        <v>0.94189999999999996</v>
      </c>
      <c r="H17" s="33">
        <v>0.94189999999999996</v>
      </c>
      <c r="I17" s="32">
        <v>0.94140000000000001</v>
      </c>
      <c r="J17" s="32">
        <v>0.94099999999999995</v>
      </c>
      <c r="K17" s="32">
        <v>0.93810000000000004</v>
      </c>
      <c r="L17" s="32">
        <v>0.93720000000000003</v>
      </c>
      <c r="M17" s="32">
        <v>0.93479999999999996</v>
      </c>
      <c r="N17" s="32">
        <v>0.93340000000000001</v>
      </c>
      <c r="O17" s="32">
        <v>0.93240000000000001</v>
      </c>
      <c r="P17" s="32">
        <v>0.93240000000000001</v>
      </c>
      <c r="Q17" s="32">
        <v>0.93240000000000001</v>
      </c>
      <c r="R17" s="32">
        <v>0.93240000000000001</v>
      </c>
      <c r="S17" s="32">
        <v>0.93240000000000001</v>
      </c>
      <c r="T17" s="32">
        <v>0.93240000000000001</v>
      </c>
      <c r="U17" s="32">
        <v>0.93240000000000001</v>
      </c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</row>
    <row r="18" spans="1:68">
      <c r="A18" s="26">
        <v>17</v>
      </c>
      <c r="B18" s="32">
        <v>0.95499999999999996</v>
      </c>
      <c r="C18" s="32">
        <v>0.95499999999999996</v>
      </c>
      <c r="D18" s="32">
        <v>0.95499999999999996</v>
      </c>
      <c r="E18" s="32">
        <v>0.95499999999999996</v>
      </c>
      <c r="F18" s="32">
        <v>0.95499999999999996</v>
      </c>
      <c r="G18" s="32">
        <v>0.95499999999999996</v>
      </c>
      <c r="H18" s="33">
        <v>0.95499999999999996</v>
      </c>
      <c r="I18" s="32">
        <v>0.9546</v>
      </c>
      <c r="J18" s="32">
        <v>0.95430000000000004</v>
      </c>
      <c r="K18" s="32">
        <v>0.95199999999999996</v>
      </c>
      <c r="L18" s="32">
        <v>0.95130000000000003</v>
      </c>
      <c r="M18" s="32">
        <v>0.94940000000000002</v>
      </c>
      <c r="N18" s="32">
        <v>0.94830000000000003</v>
      </c>
      <c r="O18" s="32">
        <v>0.94750000000000001</v>
      </c>
      <c r="P18" s="32">
        <v>0.94750000000000001</v>
      </c>
      <c r="Q18" s="32">
        <v>0.94750000000000001</v>
      </c>
      <c r="R18" s="32">
        <v>0.94750000000000001</v>
      </c>
      <c r="S18" s="32">
        <v>0.94750000000000001</v>
      </c>
      <c r="T18" s="32">
        <v>0.94750000000000001</v>
      </c>
      <c r="U18" s="32">
        <v>0.94750000000000001</v>
      </c>
      <c r="V18" s="2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</row>
    <row r="19" spans="1:68">
      <c r="A19" s="26">
        <v>18</v>
      </c>
      <c r="B19" s="32">
        <v>0.96699999999999997</v>
      </c>
      <c r="C19" s="32">
        <v>0.96699999999999997</v>
      </c>
      <c r="D19" s="32">
        <v>0.96699999999999997</v>
      </c>
      <c r="E19" s="32">
        <v>0.96699999999999997</v>
      </c>
      <c r="F19" s="32">
        <v>0.96699999999999997</v>
      </c>
      <c r="G19" s="32">
        <v>0.96699999999999997</v>
      </c>
      <c r="H19" s="33">
        <v>0.96699999999999997</v>
      </c>
      <c r="I19" s="32">
        <v>0.9667</v>
      </c>
      <c r="J19" s="32">
        <v>0.96650000000000003</v>
      </c>
      <c r="K19" s="32">
        <v>0.96479999999999999</v>
      </c>
      <c r="L19" s="32">
        <v>0.96430000000000005</v>
      </c>
      <c r="M19" s="32">
        <v>0.96289999999999998</v>
      </c>
      <c r="N19" s="32">
        <v>0.96209999999999996</v>
      </c>
      <c r="O19" s="32">
        <v>0.96150000000000002</v>
      </c>
      <c r="P19" s="32">
        <v>0.96150000000000002</v>
      </c>
      <c r="Q19" s="32">
        <v>0.96150000000000002</v>
      </c>
      <c r="R19" s="32">
        <v>0.96150000000000002</v>
      </c>
      <c r="S19" s="32">
        <v>0.96150000000000002</v>
      </c>
      <c r="T19" s="32">
        <v>0.96150000000000002</v>
      </c>
      <c r="U19" s="32">
        <v>0.96150000000000002</v>
      </c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</row>
    <row r="20" spans="1:68">
      <c r="A20" s="26">
        <v>19</v>
      </c>
      <c r="B20" s="32">
        <v>0.97899999999999998</v>
      </c>
      <c r="C20" s="32">
        <v>0.97899999999999998</v>
      </c>
      <c r="D20" s="32">
        <v>0.97899999999999998</v>
      </c>
      <c r="E20" s="32">
        <v>0.97899999999999998</v>
      </c>
      <c r="F20" s="32">
        <v>0.97899999999999998</v>
      </c>
      <c r="G20" s="32">
        <v>0.97899999999999998</v>
      </c>
      <c r="H20" s="33">
        <v>0.97899999999999998</v>
      </c>
      <c r="I20" s="32">
        <v>0.9788</v>
      </c>
      <c r="J20" s="32">
        <v>0.97870000000000001</v>
      </c>
      <c r="K20" s="32">
        <v>0.97760000000000002</v>
      </c>
      <c r="L20" s="32">
        <v>0.97729999999999995</v>
      </c>
      <c r="M20" s="32">
        <v>0.97640000000000005</v>
      </c>
      <c r="N20" s="32">
        <v>0.97589999999999999</v>
      </c>
      <c r="O20" s="32">
        <v>0.97550000000000003</v>
      </c>
      <c r="P20" s="32">
        <v>0.97550000000000003</v>
      </c>
      <c r="Q20" s="32">
        <v>0.97550000000000003</v>
      </c>
      <c r="R20" s="32">
        <v>0.97550000000000003</v>
      </c>
      <c r="S20" s="32">
        <v>0.97550000000000003</v>
      </c>
      <c r="T20" s="32">
        <v>0.97550000000000003</v>
      </c>
      <c r="U20" s="32">
        <v>0.97550000000000003</v>
      </c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</row>
    <row r="21" spans="1:68">
      <c r="A21" s="34">
        <v>20</v>
      </c>
      <c r="B21" s="35">
        <v>0.98929999999999996</v>
      </c>
      <c r="C21" s="35">
        <v>0.98929999999999996</v>
      </c>
      <c r="D21" s="35">
        <v>0.98929999999999996</v>
      </c>
      <c r="E21" s="35">
        <v>0.98929999999999996</v>
      </c>
      <c r="F21" s="35">
        <v>0.98929999999999996</v>
      </c>
      <c r="G21" s="35">
        <v>0.98929999999999996</v>
      </c>
      <c r="H21" s="35">
        <v>0.98929999999999996</v>
      </c>
      <c r="I21" s="35">
        <v>0.98919999999999997</v>
      </c>
      <c r="J21" s="35">
        <v>0.98909999999999998</v>
      </c>
      <c r="K21" s="35">
        <v>0.98860000000000003</v>
      </c>
      <c r="L21" s="35">
        <v>0.98839999999999995</v>
      </c>
      <c r="M21" s="35">
        <v>0.9879</v>
      </c>
      <c r="N21" s="35">
        <v>0.98770000000000002</v>
      </c>
      <c r="O21" s="35">
        <v>0.98750000000000004</v>
      </c>
      <c r="P21" s="35">
        <v>0.98750000000000004</v>
      </c>
      <c r="Q21" s="35">
        <v>0.98750000000000004</v>
      </c>
      <c r="R21" s="35">
        <v>0.98750000000000004</v>
      </c>
      <c r="S21" s="35">
        <v>0.98750000000000004</v>
      </c>
      <c r="T21" s="35">
        <v>0.98750000000000004</v>
      </c>
      <c r="U21" s="35">
        <v>0.98750000000000004</v>
      </c>
      <c r="V21" s="22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</row>
    <row r="22" spans="1:68">
      <c r="A22" s="26">
        <v>21</v>
      </c>
      <c r="B22" s="32">
        <v>0.99609999999999999</v>
      </c>
      <c r="C22" s="32">
        <v>0.99609999999999999</v>
      </c>
      <c r="D22" s="32">
        <v>0.99609999999999999</v>
      </c>
      <c r="E22" s="32">
        <v>0.99609999999999999</v>
      </c>
      <c r="F22" s="32">
        <v>0.99609999999999999</v>
      </c>
      <c r="G22" s="32">
        <v>0.99609999999999999</v>
      </c>
      <c r="H22" s="33">
        <v>0.99609999999999999</v>
      </c>
      <c r="I22" s="32">
        <v>0.99609999999999999</v>
      </c>
      <c r="J22" s="32">
        <v>0.99609999999999999</v>
      </c>
      <c r="K22" s="32">
        <v>0.99590000000000001</v>
      </c>
      <c r="L22" s="32">
        <v>0.99580000000000002</v>
      </c>
      <c r="M22" s="32">
        <v>0.99570000000000003</v>
      </c>
      <c r="N22" s="32">
        <v>0.99560000000000004</v>
      </c>
      <c r="O22" s="32">
        <v>0.99550000000000005</v>
      </c>
      <c r="P22" s="32">
        <v>0.99550000000000005</v>
      </c>
      <c r="Q22" s="32">
        <v>0.99550000000000005</v>
      </c>
      <c r="R22" s="32">
        <v>0.99550000000000005</v>
      </c>
      <c r="S22" s="32">
        <v>0.99550000000000005</v>
      </c>
      <c r="T22" s="32">
        <v>0.99550000000000005</v>
      </c>
      <c r="U22" s="32">
        <v>0.99550000000000005</v>
      </c>
      <c r="V22" s="22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</row>
    <row r="23" spans="1:68">
      <c r="A23" s="26">
        <v>22</v>
      </c>
      <c r="B23" s="32">
        <v>0.99960000000000004</v>
      </c>
      <c r="C23" s="32">
        <v>0.99960000000000004</v>
      </c>
      <c r="D23" s="32">
        <v>0.99960000000000004</v>
      </c>
      <c r="E23" s="32">
        <v>0.99960000000000004</v>
      </c>
      <c r="F23" s="32">
        <v>0.99960000000000004</v>
      </c>
      <c r="G23" s="32">
        <v>0.99960000000000004</v>
      </c>
      <c r="H23" s="33">
        <v>0.99960000000000004</v>
      </c>
      <c r="I23" s="32">
        <v>0.99960000000000004</v>
      </c>
      <c r="J23" s="32">
        <v>0.99960000000000004</v>
      </c>
      <c r="K23" s="32">
        <v>0.99950000000000006</v>
      </c>
      <c r="L23" s="32">
        <v>0.99950000000000006</v>
      </c>
      <c r="M23" s="32">
        <v>0.99950000000000006</v>
      </c>
      <c r="N23" s="32">
        <v>0.99950000000000006</v>
      </c>
      <c r="O23" s="32">
        <v>0.99950000000000006</v>
      </c>
      <c r="P23" s="32">
        <v>0.99950000000000006</v>
      </c>
      <c r="Q23" s="32">
        <v>0.99950000000000006</v>
      </c>
      <c r="R23" s="32">
        <v>0.99950000000000006</v>
      </c>
      <c r="S23" s="32">
        <v>0.99950000000000006</v>
      </c>
      <c r="T23" s="32">
        <v>0.99950000000000006</v>
      </c>
      <c r="U23" s="32">
        <v>0.99950000000000006</v>
      </c>
      <c r="V23" s="22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</row>
    <row r="24" spans="1:68">
      <c r="A24" s="26">
        <v>23</v>
      </c>
      <c r="B24" s="32">
        <v>1</v>
      </c>
      <c r="C24" s="32">
        <v>1</v>
      </c>
      <c r="D24" s="32">
        <v>1</v>
      </c>
      <c r="E24" s="32">
        <v>1</v>
      </c>
      <c r="F24" s="32">
        <v>1</v>
      </c>
      <c r="G24" s="32">
        <v>1</v>
      </c>
      <c r="H24" s="33">
        <v>1</v>
      </c>
      <c r="I24" s="32">
        <v>1</v>
      </c>
      <c r="J24" s="32">
        <v>1</v>
      </c>
      <c r="K24" s="32">
        <v>1</v>
      </c>
      <c r="L24" s="32">
        <v>1</v>
      </c>
      <c r="M24" s="32">
        <v>1</v>
      </c>
      <c r="N24" s="32">
        <v>1</v>
      </c>
      <c r="O24" s="32">
        <v>1</v>
      </c>
      <c r="P24" s="32">
        <v>1</v>
      </c>
      <c r="Q24" s="32">
        <v>1</v>
      </c>
      <c r="R24" s="32">
        <v>1</v>
      </c>
      <c r="S24" s="32">
        <v>1</v>
      </c>
      <c r="T24" s="32">
        <v>1</v>
      </c>
      <c r="U24" s="32">
        <v>1</v>
      </c>
      <c r="V24" s="22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</row>
    <row r="25" spans="1:68">
      <c r="A25" s="26">
        <v>24</v>
      </c>
      <c r="B25" s="32">
        <v>1</v>
      </c>
      <c r="C25" s="32">
        <v>1</v>
      </c>
      <c r="D25" s="32">
        <v>1</v>
      </c>
      <c r="E25" s="32">
        <v>1</v>
      </c>
      <c r="F25" s="32">
        <v>1</v>
      </c>
      <c r="G25" s="32">
        <v>1</v>
      </c>
      <c r="H25" s="33">
        <v>1</v>
      </c>
      <c r="I25" s="32">
        <v>1</v>
      </c>
      <c r="J25" s="32">
        <v>1</v>
      </c>
      <c r="K25" s="32">
        <v>1</v>
      </c>
      <c r="L25" s="32">
        <v>1</v>
      </c>
      <c r="M25" s="32">
        <v>1</v>
      </c>
      <c r="N25" s="32">
        <v>1</v>
      </c>
      <c r="O25" s="32">
        <v>1</v>
      </c>
      <c r="P25" s="32">
        <v>1</v>
      </c>
      <c r="Q25" s="32">
        <v>1</v>
      </c>
      <c r="R25" s="32">
        <v>1</v>
      </c>
      <c r="S25" s="32">
        <v>1</v>
      </c>
      <c r="T25" s="32">
        <v>1</v>
      </c>
      <c r="U25" s="32">
        <v>1</v>
      </c>
      <c r="V25" s="22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</row>
    <row r="26" spans="1:68">
      <c r="A26" s="34">
        <v>25</v>
      </c>
      <c r="B26" s="35">
        <v>1</v>
      </c>
      <c r="C26" s="35">
        <v>1</v>
      </c>
      <c r="D26" s="35">
        <v>1</v>
      </c>
      <c r="E26" s="35">
        <v>1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5">
        <v>1</v>
      </c>
      <c r="R26" s="35">
        <v>1</v>
      </c>
      <c r="S26" s="35">
        <v>1</v>
      </c>
      <c r="T26" s="35">
        <v>1</v>
      </c>
      <c r="U26" s="35">
        <v>1</v>
      </c>
      <c r="V26" s="22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</row>
    <row r="27" spans="1:68">
      <c r="A27" s="26">
        <v>26</v>
      </c>
      <c r="B27" s="32">
        <v>1</v>
      </c>
      <c r="C27" s="32">
        <v>1</v>
      </c>
      <c r="D27" s="32">
        <v>1</v>
      </c>
      <c r="E27" s="32">
        <v>1</v>
      </c>
      <c r="F27" s="32">
        <v>1</v>
      </c>
      <c r="G27" s="32">
        <v>1</v>
      </c>
      <c r="H27" s="33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  <c r="R27" s="32">
        <v>1</v>
      </c>
      <c r="S27" s="32">
        <v>1</v>
      </c>
      <c r="T27" s="32">
        <v>1</v>
      </c>
      <c r="U27" s="32">
        <v>1</v>
      </c>
      <c r="V27" s="22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1:68">
      <c r="A28" s="26">
        <v>27</v>
      </c>
      <c r="B28" s="32">
        <v>1</v>
      </c>
      <c r="C28" s="32">
        <v>1</v>
      </c>
      <c r="D28" s="32">
        <v>1</v>
      </c>
      <c r="E28" s="32">
        <v>1</v>
      </c>
      <c r="F28" s="32">
        <v>1</v>
      </c>
      <c r="G28" s="32">
        <v>1</v>
      </c>
      <c r="H28" s="33">
        <v>1</v>
      </c>
      <c r="I28" s="32">
        <v>1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1</v>
      </c>
      <c r="P28" s="32">
        <v>1</v>
      </c>
      <c r="Q28" s="32">
        <v>1</v>
      </c>
      <c r="R28" s="32">
        <v>1</v>
      </c>
      <c r="S28" s="32">
        <v>1</v>
      </c>
      <c r="T28" s="32">
        <v>1</v>
      </c>
      <c r="U28" s="32">
        <v>1</v>
      </c>
      <c r="V28" s="22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</row>
    <row r="29" spans="1:68">
      <c r="A29" s="26">
        <v>28</v>
      </c>
      <c r="B29" s="32">
        <v>0.99990000000000001</v>
      </c>
      <c r="C29" s="32">
        <v>0.99990000000000001</v>
      </c>
      <c r="D29" s="32">
        <v>0.99990000000000001</v>
      </c>
      <c r="E29" s="32">
        <v>0.99990000000000001</v>
      </c>
      <c r="F29" s="32">
        <v>0.99990000000000001</v>
      </c>
      <c r="G29" s="32">
        <v>0.99990000000000001</v>
      </c>
      <c r="H29" s="33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1</v>
      </c>
      <c r="R29" s="32">
        <v>1</v>
      </c>
      <c r="S29" s="32">
        <v>1</v>
      </c>
      <c r="T29" s="32">
        <v>1</v>
      </c>
      <c r="U29" s="32">
        <v>1</v>
      </c>
      <c r="V29" s="22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</row>
    <row r="30" spans="1:68">
      <c r="A30" s="26">
        <v>29</v>
      </c>
      <c r="B30" s="32">
        <v>0.99909999999999999</v>
      </c>
      <c r="C30" s="32">
        <v>0.99909999999999999</v>
      </c>
      <c r="D30" s="32">
        <v>0.99909999999999999</v>
      </c>
      <c r="E30" s="32">
        <v>0.99909999999999999</v>
      </c>
      <c r="F30" s="32">
        <v>0.99909999999999999</v>
      </c>
      <c r="G30" s="32">
        <v>0.99909999999999999</v>
      </c>
      <c r="H30" s="33">
        <v>0.99980000000000002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1</v>
      </c>
      <c r="T30" s="32">
        <v>1</v>
      </c>
      <c r="U30" s="32">
        <v>1</v>
      </c>
      <c r="V30" s="22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</row>
    <row r="31" spans="1:68">
      <c r="A31" s="34">
        <v>30</v>
      </c>
      <c r="B31" s="35">
        <v>0.99750000000000005</v>
      </c>
      <c r="C31" s="35">
        <v>0.99750000000000005</v>
      </c>
      <c r="D31" s="35">
        <v>0.99750000000000005</v>
      </c>
      <c r="E31" s="35">
        <v>0.99750000000000005</v>
      </c>
      <c r="F31" s="35">
        <v>0.99750000000000005</v>
      </c>
      <c r="G31" s="35">
        <v>0.99750000000000005</v>
      </c>
      <c r="H31" s="35">
        <v>0.99890000000000001</v>
      </c>
      <c r="I31" s="35">
        <v>0.99990000000000001</v>
      </c>
      <c r="J31" s="35">
        <v>1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>
        <v>1</v>
      </c>
      <c r="Q31" s="35">
        <v>1</v>
      </c>
      <c r="R31" s="35">
        <v>1</v>
      </c>
      <c r="S31" s="35">
        <v>1</v>
      </c>
      <c r="T31" s="35">
        <v>1</v>
      </c>
      <c r="U31" s="35">
        <v>1</v>
      </c>
      <c r="V31" s="22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</row>
    <row r="32" spans="1:68">
      <c r="A32" s="26">
        <v>31</v>
      </c>
      <c r="B32" s="32">
        <v>0.99519999999999997</v>
      </c>
      <c r="C32" s="32">
        <v>0.99519999999999997</v>
      </c>
      <c r="D32" s="32">
        <v>0.99519999999999997</v>
      </c>
      <c r="E32" s="32">
        <v>0.99519999999999997</v>
      </c>
      <c r="F32" s="32">
        <v>0.99519999999999997</v>
      </c>
      <c r="G32" s="32">
        <v>0.99519999999999997</v>
      </c>
      <c r="H32" s="33">
        <v>0.99719999999999998</v>
      </c>
      <c r="I32" s="32">
        <v>0.999</v>
      </c>
      <c r="J32" s="32">
        <v>0.99939999999999996</v>
      </c>
      <c r="K32" s="32">
        <v>1</v>
      </c>
      <c r="L32" s="32">
        <v>1</v>
      </c>
      <c r="M32" s="32">
        <v>1</v>
      </c>
      <c r="N32" s="32">
        <v>1</v>
      </c>
      <c r="O32" s="32">
        <v>1</v>
      </c>
      <c r="P32" s="32">
        <v>1</v>
      </c>
      <c r="Q32" s="32">
        <v>1</v>
      </c>
      <c r="R32" s="32">
        <v>1</v>
      </c>
      <c r="S32" s="32">
        <v>1</v>
      </c>
      <c r="T32" s="32">
        <v>1</v>
      </c>
      <c r="U32" s="32">
        <v>1</v>
      </c>
      <c r="V32" s="22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</row>
    <row r="33" spans="1:68">
      <c r="A33" s="26">
        <v>32</v>
      </c>
      <c r="B33" s="32">
        <v>0.99219999999999997</v>
      </c>
      <c r="C33" s="32">
        <v>0.99219999999999997</v>
      </c>
      <c r="D33" s="32">
        <v>0.99219999999999997</v>
      </c>
      <c r="E33" s="32">
        <v>0.99219999999999997</v>
      </c>
      <c r="F33" s="32">
        <v>0.99219999999999997</v>
      </c>
      <c r="G33" s="32">
        <v>0.99219999999999997</v>
      </c>
      <c r="H33" s="33">
        <v>0.99470000000000003</v>
      </c>
      <c r="I33" s="32">
        <v>0.99719999999999998</v>
      </c>
      <c r="J33" s="32">
        <v>0.99790000000000001</v>
      </c>
      <c r="K33" s="32">
        <v>0.99950000000000006</v>
      </c>
      <c r="L33" s="32">
        <v>0.99980000000000002</v>
      </c>
      <c r="M33" s="32">
        <v>1</v>
      </c>
      <c r="N33" s="32">
        <v>1</v>
      </c>
      <c r="O33" s="32">
        <v>1</v>
      </c>
      <c r="P33" s="32">
        <v>1</v>
      </c>
      <c r="Q33" s="32">
        <v>1</v>
      </c>
      <c r="R33" s="32">
        <v>1</v>
      </c>
      <c r="S33" s="32">
        <v>1</v>
      </c>
      <c r="T33" s="32">
        <v>1</v>
      </c>
      <c r="U33" s="32">
        <v>1</v>
      </c>
      <c r="V33" s="22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</row>
    <row r="34" spans="1:68">
      <c r="A34" s="26">
        <v>33</v>
      </c>
      <c r="B34" s="32">
        <v>0.98850000000000005</v>
      </c>
      <c r="C34" s="32">
        <v>0.98850000000000005</v>
      </c>
      <c r="D34" s="32">
        <v>0.98850000000000005</v>
      </c>
      <c r="E34" s="32">
        <v>0.98850000000000005</v>
      </c>
      <c r="F34" s="32">
        <v>0.98850000000000005</v>
      </c>
      <c r="G34" s="32">
        <v>0.98850000000000005</v>
      </c>
      <c r="H34" s="33">
        <v>0.99129999999999996</v>
      </c>
      <c r="I34" s="32">
        <v>0.99450000000000005</v>
      </c>
      <c r="J34" s="32">
        <v>0.99550000000000005</v>
      </c>
      <c r="K34" s="32">
        <v>0.998</v>
      </c>
      <c r="L34" s="32">
        <v>0.99839999999999995</v>
      </c>
      <c r="M34" s="32">
        <v>0.99960000000000004</v>
      </c>
      <c r="N34" s="32">
        <v>1</v>
      </c>
      <c r="O34" s="32">
        <v>1</v>
      </c>
      <c r="P34" s="32">
        <v>1</v>
      </c>
      <c r="Q34" s="32">
        <v>1</v>
      </c>
      <c r="R34" s="32">
        <v>1</v>
      </c>
      <c r="S34" s="32">
        <v>1</v>
      </c>
      <c r="T34" s="32">
        <v>1</v>
      </c>
      <c r="U34" s="32">
        <v>1</v>
      </c>
      <c r="V34" s="22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</row>
    <row r="35" spans="1:68">
      <c r="A35" s="26">
        <v>34</v>
      </c>
      <c r="B35" s="32">
        <v>0.98399999999999999</v>
      </c>
      <c r="C35" s="32">
        <v>0.98399999999999999</v>
      </c>
      <c r="D35" s="32">
        <v>0.98399999999999999</v>
      </c>
      <c r="E35" s="32">
        <v>0.98399999999999999</v>
      </c>
      <c r="F35" s="32">
        <v>0.98399999999999999</v>
      </c>
      <c r="G35" s="32">
        <v>0.98399999999999999</v>
      </c>
      <c r="H35" s="33">
        <v>0.98719999999999997</v>
      </c>
      <c r="I35" s="32">
        <v>0.9909</v>
      </c>
      <c r="J35" s="32">
        <v>0.99209999999999998</v>
      </c>
      <c r="K35" s="32">
        <v>0.99529999999999996</v>
      </c>
      <c r="L35" s="32">
        <v>0.996</v>
      </c>
      <c r="M35" s="32">
        <v>0.998</v>
      </c>
      <c r="N35" s="32">
        <v>0.99950000000000006</v>
      </c>
      <c r="O35" s="32">
        <v>1</v>
      </c>
      <c r="P35" s="32">
        <v>1</v>
      </c>
      <c r="Q35" s="32">
        <v>1</v>
      </c>
      <c r="R35" s="32">
        <v>1</v>
      </c>
      <c r="S35" s="32">
        <v>1</v>
      </c>
      <c r="T35" s="32">
        <v>1</v>
      </c>
      <c r="U35" s="32">
        <v>1</v>
      </c>
      <c r="V35" s="22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</row>
    <row r="36" spans="1:68">
      <c r="A36" s="34">
        <v>35</v>
      </c>
      <c r="B36" s="35">
        <v>0.9788</v>
      </c>
      <c r="C36" s="35">
        <v>0.9788</v>
      </c>
      <c r="D36" s="35">
        <v>0.9788</v>
      </c>
      <c r="E36" s="35">
        <v>0.9788</v>
      </c>
      <c r="F36" s="35">
        <v>0.9788</v>
      </c>
      <c r="G36" s="35">
        <v>0.9788</v>
      </c>
      <c r="H36" s="35">
        <v>0.98219999999999996</v>
      </c>
      <c r="I36" s="35">
        <v>0.98640000000000005</v>
      </c>
      <c r="J36" s="35">
        <v>0.98770000000000002</v>
      </c>
      <c r="K36" s="35">
        <v>0.99150000000000005</v>
      </c>
      <c r="L36" s="35">
        <v>0.99250000000000005</v>
      </c>
      <c r="M36" s="35">
        <v>0.99519999999999997</v>
      </c>
      <c r="N36" s="35">
        <v>0.99760000000000004</v>
      </c>
      <c r="O36" s="35">
        <v>1</v>
      </c>
      <c r="P36" s="35">
        <v>1</v>
      </c>
      <c r="Q36" s="35">
        <v>1</v>
      </c>
      <c r="R36" s="35">
        <v>1</v>
      </c>
      <c r="S36" s="35">
        <v>1</v>
      </c>
      <c r="T36" s="35">
        <v>1</v>
      </c>
      <c r="U36" s="35">
        <v>1</v>
      </c>
      <c r="V36" s="22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</row>
    <row r="37" spans="1:68">
      <c r="A37" s="26">
        <v>36</v>
      </c>
      <c r="B37" s="32">
        <v>0.97289999999999999</v>
      </c>
      <c r="C37" s="32">
        <v>0.97289999999999999</v>
      </c>
      <c r="D37" s="32">
        <v>0.97289999999999999</v>
      </c>
      <c r="E37" s="32">
        <v>0.97289999999999999</v>
      </c>
      <c r="F37" s="32">
        <v>0.97289999999999999</v>
      </c>
      <c r="G37" s="32">
        <v>0.97289999999999999</v>
      </c>
      <c r="H37" s="33">
        <v>0.97650000000000003</v>
      </c>
      <c r="I37" s="32">
        <v>0.98099999999999998</v>
      </c>
      <c r="J37" s="32">
        <v>0.98240000000000005</v>
      </c>
      <c r="K37" s="32">
        <v>0.98670000000000002</v>
      </c>
      <c r="L37" s="32">
        <v>0.98780000000000001</v>
      </c>
      <c r="M37" s="32">
        <v>0.99099999999999999</v>
      </c>
      <c r="N37" s="32">
        <v>0.99429999999999996</v>
      </c>
      <c r="O37" s="32">
        <v>0.999</v>
      </c>
      <c r="P37" s="32">
        <v>0.999</v>
      </c>
      <c r="Q37" s="32">
        <v>0.999</v>
      </c>
      <c r="R37" s="32">
        <v>0.999</v>
      </c>
      <c r="S37" s="32">
        <v>0.999</v>
      </c>
      <c r="T37" s="32">
        <v>0.999</v>
      </c>
      <c r="U37" s="32">
        <v>0.99899749999999998</v>
      </c>
      <c r="V37" s="22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</row>
    <row r="38" spans="1:68">
      <c r="A38" s="26">
        <v>37</v>
      </c>
      <c r="B38" s="32">
        <v>0.96619999999999995</v>
      </c>
      <c r="C38" s="32">
        <v>0.96619999999999995</v>
      </c>
      <c r="D38" s="32">
        <v>0.96619999999999995</v>
      </c>
      <c r="E38" s="32">
        <v>0.96619999999999995</v>
      </c>
      <c r="F38" s="32">
        <v>0.96619999999999995</v>
      </c>
      <c r="G38" s="32">
        <v>0.96619999999999995</v>
      </c>
      <c r="H38" s="33">
        <v>0.96989999999999998</v>
      </c>
      <c r="I38" s="32">
        <v>0.97460000000000002</v>
      </c>
      <c r="J38" s="32">
        <v>0.97609999999999997</v>
      </c>
      <c r="K38" s="32">
        <v>0.98080000000000001</v>
      </c>
      <c r="L38" s="32">
        <v>0.98199999999999998</v>
      </c>
      <c r="M38" s="32">
        <v>0.98560000000000003</v>
      </c>
      <c r="N38" s="32">
        <v>0.98950000000000005</v>
      </c>
      <c r="O38" s="32">
        <v>0.996</v>
      </c>
      <c r="P38" s="32">
        <v>0.996</v>
      </c>
      <c r="Q38" s="32">
        <v>0.996</v>
      </c>
      <c r="R38" s="32">
        <v>0.996</v>
      </c>
      <c r="S38" s="32">
        <v>0.996</v>
      </c>
      <c r="T38" s="32">
        <v>0.996</v>
      </c>
      <c r="U38" s="32">
        <v>0.99599000000000004</v>
      </c>
      <c r="V38" s="22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</row>
    <row r="39" spans="1:68">
      <c r="A39" s="26">
        <v>38</v>
      </c>
      <c r="B39" s="32">
        <v>0.95920000000000005</v>
      </c>
      <c r="C39" s="32">
        <v>0.95920000000000005</v>
      </c>
      <c r="D39" s="32">
        <v>0.95920000000000005</v>
      </c>
      <c r="E39" s="32">
        <v>0.95920000000000005</v>
      </c>
      <c r="F39" s="32">
        <v>0.95920000000000005</v>
      </c>
      <c r="G39" s="32">
        <v>0.95920000000000005</v>
      </c>
      <c r="H39" s="33">
        <v>0.96279999999999999</v>
      </c>
      <c r="I39" s="32">
        <v>0.96740000000000004</v>
      </c>
      <c r="J39" s="32">
        <v>0.96899999999999997</v>
      </c>
      <c r="K39" s="32">
        <v>0.9738</v>
      </c>
      <c r="L39" s="32">
        <v>0.97499999999999998</v>
      </c>
      <c r="M39" s="32">
        <v>0.97889999999999999</v>
      </c>
      <c r="N39" s="32">
        <v>0.98319999999999996</v>
      </c>
      <c r="O39" s="32">
        <v>0.99099999999999999</v>
      </c>
      <c r="P39" s="32">
        <v>0.99099999999999999</v>
      </c>
      <c r="Q39" s="32">
        <v>0.99099999999999999</v>
      </c>
      <c r="R39" s="32">
        <v>0.99099999999999999</v>
      </c>
      <c r="S39" s="32">
        <v>0.99099999999999999</v>
      </c>
      <c r="T39" s="32">
        <v>0.99099999999999999</v>
      </c>
      <c r="U39" s="32">
        <v>0.99097749999999996</v>
      </c>
      <c r="V39" s="22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</row>
    <row r="40" spans="1:68">
      <c r="A40" s="26">
        <v>39</v>
      </c>
      <c r="B40" s="32">
        <v>0.95209999999999995</v>
      </c>
      <c r="C40" s="32">
        <v>0.95209999999999995</v>
      </c>
      <c r="D40" s="32">
        <v>0.95209999999999995</v>
      </c>
      <c r="E40" s="32">
        <v>0.95209999999999995</v>
      </c>
      <c r="F40" s="32">
        <v>0.95209999999999995</v>
      </c>
      <c r="G40" s="32">
        <v>0.95209999999999995</v>
      </c>
      <c r="H40" s="33">
        <v>0.9556</v>
      </c>
      <c r="I40" s="32">
        <v>0.96009999999999995</v>
      </c>
      <c r="J40" s="32">
        <v>0.96160000000000001</v>
      </c>
      <c r="K40" s="32">
        <v>0.96630000000000005</v>
      </c>
      <c r="L40" s="32">
        <v>0.96750000000000003</v>
      </c>
      <c r="M40" s="32">
        <v>0.97130000000000005</v>
      </c>
      <c r="N40" s="32">
        <v>0.97560000000000002</v>
      </c>
      <c r="O40" s="32">
        <v>0.98399999999999999</v>
      </c>
      <c r="P40" s="32">
        <v>0.98399999999999999</v>
      </c>
      <c r="Q40" s="32">
        <v>0.98399999999999999</v>
      </c>
      <c r="R40" s="32">
        <v>0.98399999999999999</v>
      </c>
      <c r="S40" s="32">
        <v>0.98399999999999999</v>
      </c>
      <c r="T40" s="32">
        <v>0.98399999999999999</v>
      </c>
      <c r="U40" s="32">
        <v>0.98395999999999995</v>
      </c>
      <c r="V40" s="22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</row>
    <row r="41" spans="1:68">
      <c r="A41" s="34">
        <v>40</v>
      </c>
      <c r="B41" s="35">
        <v>0.94510000000000005</v>
      </c>
      <c r="C41" s="35">
        <v>0.94510000000000005</v>
      </c>
      <c r="D41" s="35">
        <v>0.94510000000000005</v>
      </c>
      <c r="E41" s="35">
        <v>0.94510000000000005</v>
      </c>
      <c r="F41" s="35">
        <v>0.94510000000000005</v>
      </c>
      <c r="G41" s="35">
        <v>0.94510000000000005</v>
      </c>
      <c r="H41" s="35">
        <v>0.94850000000000001</v>
      </c>
      <c r="I41" s="35">
        <v>0.95279999999999998</v>
      </c>
      <c r="J41" s="35">
        <v>0.95420000000000005</v>
      </c>
      <c r="K41" s="35">
        <v>0.95879999999999999</v>
      </c>
      <c r="L41" s="35">
        <v>0.95989999999999998</v>
      </c>
      <c r="M41" s="35">
        <v>0.96360000000000001</v>
      </c>
      <c r="N41" s="35">
        <v>0.96779999999999999</v>
      </c>
      <c r="O41" s="35">
        <v>0.97589999999999999</v>
      </c>
      <c r="P41" s="35">
        <v>0.97589999999999999</v>
      </c>
      <c r="Q41" s="35">
        <v>0.97589999999999999</v>
      </c>
      <c r="R41" s="35">
        <v>0.97589999999999999</v>
      </c>
      <c r="S41" s="35">
        <v>0.97589999999999999</v>
      </c>
      <c r="T41" s="35">
        <v>0.97589999999999999</v>
      </c>
      <c r="U41" s="35">
        <v>0.97594000000000003</v>
      </c>
      <c r="V41" s="22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</row>
    <row r="42" spans="1:68">
      <c r="A42" s="26">
        <v>41</v>
      </c>
      <c r="B42" s="32">
        <v>0.93799999999999994</v>
      </c>
      <c r="C42" s="32">
        <v>0.93799999999999994</v>
      </c>
      <c r="D42" s="32">
        <v>0.93799999999999994</v>
      </c>
      <c r="E42" s="32">
        <v>0.93799999999999994</v>
      </c>
      <c r="F42" s="32">
        <v>0.93799999999999994</v>
      </c>
      <c r="G42" s="32">
        <v>0.93799999999999994</v>
      </c>
      <c r="H42" s="33">
        <v>0.94130000000000003</v>
      </c>
      <c r="I42" s="32">
        <v>0.94550000000000001</v>
      </c>
      <c r="J42" s="32">
        <v>0.94689999999999996</v>
      </c>
      <c r="K42" s="32">
        <v>0.95120000000000005</v>
      </c>
      <c r="L42" s="32">
        <v>0.95240000000000002</v>
      </c>
      <c r="M42" s="32">
        <v>0.95599999999999996</v>
      </c>
      <c r="N42" s="32">
        <v>0.96</v>
      </c>
      <c r="O42" s="32">
        <v>0.96789999999999998</v>
      </c>
      <c r="P42" s="32">
        <v>0.96789999999999998</v>
      </c>
      <c r="Q42" s="32">
        <v>0.96789999999999998</v>
      </c>
      <c r="R42" s="32">
        <v>0.96789999999999998</v>
      </c>
      <c r="S42" s="32">
        <v>0.96789999999999998</v>
      </c>
      <c r="T42" s="32">
        <v>0.96789999999999998</v>
      </c>
      <c r="U42" s="32">
        <v>0.96792</v>
      </c>
      <c r="V42" s="22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</row>
    <row r="43" spans="1:68">
      <c r="A43" s="26">
        <v>42</v>
      </c>
      <c r="B43" s="32">
        <v>0.93100000000000005</v>
      </c>
      <c r="C43" s="32">
        <v>0.93100000000000005</v>
      </c>
      <c r="D43" s="32">
        <v>0.93100000000000005</v>
      </c>
      <c r="E43" s="32">
        <v>0.93100000000000005</v>
      </c>
      <c r="F43" s="32">
        <v>0.93100000000000005</v>
      </c>
      <c r="G43" s="32">
        <v>0.93100000000000005</v>
      </c>
      <c r="H43" s="33">
        <v>0.93410000000000004</v>
      </c>
      <c r="I43" s="32">
        <v>0.93820000000000003</v>
      </c>
      <c r="J43" s="32">
        <v>0.9395</v>
      </c>
      <c r="K43" s="32">
        <v>0.94369999999999998</v>
      </c>
      <c r="L43" s="32">
        <v>0.94479999999999997</v>
      </c>
      <c r="M43" s="32">
        <v>0.94830000000000003</v>
      </c>
      <c r="N43" s="32">
        <v>0.95220000000000005</v>
      </c>
      <c r="O43" s="32">
        <v>0.95989999999999998</v>
      </c>
      <c r="P43" s="32">
        <v>0.95989999999999998</v>
      </c>
      <c r="Q43" s="32">
        <v>0.95989999999999998</v>
      </c>
      <c r="R43" s="32">
        <v>0.95989999999999998</v>
      </c>
      <c r="S43" s="32">
        <v>0.95989999999999998</v>
      </c>
      <c r="T43" s="32">
        <v>0.95989999999999998</v>
      </c>
      <c r="U43" s="32">
        <v>0.95989999999999998</v>
      </c>
      <c r="V43" s="22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</row>
    <row r="44" spans="1:68">
      <c r="A44" s="26">
        <v>43</v>
      </c>
      <c r="B44" s="32">
        <v>0.92400000000000004</v>
      </c>
      <c r="C44" s="32">
        <v>0.92400000000000004</v>
      </c>
      <c r="D44" s="32">
        <v>0.92400000000000004</v>
      </c>
      <c r="E44" s="32">
        <v>0.92400000000000004</v>
      </c>
      <c r="F44" s="32">
        <v>0.92400000000000004</v>
      </c>
      <c r="G44" s="32">
        <v>0.92400000000000004</v>
      </c>
      <c r="H44" s="33">
        <v>0.92700000000000005</v>
      </c>
      <c r="I44" s="32">
        <v>0.93089999999999995</v>
      </c>
      <c r="J44" s="32">
        <v>0.93210000000000004</v>
      </c>
      <c r="K44" s="32">
        <v>0.93620000000000003</v>
      </c>
      <c r="L44" s="32">
        <v>0.93730000000000002</v>
      </c>
      <c r="M44" s="32">
        <v>0.94059999999999999</v>
      </c>
      <c r="N44" s="32">
        <v>0.94440000000000002</v>
      </c>
      <c r="O44" s="32">
        <v>0.95189999999999997</v>
      </c>
      <c r="P44" s="32">
        <v>0.95189999999999997</v>
      </c>
      <c r="Q44" s="32">
        <v>0.95189999999999997</v>
      </c>
      <c r="R44" s="32">
        <v>0.95189999999999997</v>
      </c>
      <c r="S44" s="32">
        <v>0.95189999999999997</v>
      </c>
      <c r="T44" s="32">
        <v>0.95189999999999997</v>
      </c>
      <c r="U44" s="32">
        <v>0.95187999999999995</v>
      </c>
      <c r="V44" s="22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</row>
    <row r="45" spans="1:68">
      <c r="A45" s="26">
        <v>44</v>
      </c>
      <c r="B45" s="32">
        <v>0.91690000000000005</v>
      </c>
      <c r="C45" s="32">
        <v>0.91690000000000005</v>
      </c>
      <c r="D45" s="32">
        <v>0.91690000000000005</v>
      </c>
      <c r="E45" s="32">
        <v>0.91690000000000005</v>
      </c>
      <c r="F45" s="32">
        <v>0.91690000000000005</v>
      </c>
      <c r="G45" s="32">
        <v>0.91690000000000005</v>
      </c>
      <c r="H45" s="33">
        <v>0.91979999999999995</v>
      </c>
      <c r="I45" s="32">
        <v>0.92349999999999999</v>
      </c>
      <c r="J45" s="32">
        <v>0.92479999999999996</v>
      </c>
      <c r="K45" s="32">
        <v>0.92869999999999997</v>
      </c>
      <c r="L45" s="32">
        <v>0.92969999999999997</v>
      </c>
      <c r="M45" s="32">
        <v>0.93300000000000005</v>
      </c>
      <c r="N45" s="32">
        <v>0.93659999999999999</v>
      </c>
      <c r="O45" s="32">
        <v>0.94389999999999996</v>
      </c>
      <c r="P45" s="32">
        <v>0.94389999999999996</v>
      </c>
      <c r="Q45" s="32">
        <v>0.94389999999999996</v>
      </c>
      <c r="R45" s="32">
        <v>0.94389999999999996</v>
      </c>
      <c r="S45" s="32">
        <v>0.94389999999999996</v>
      </c>
      <c r="T45" s="32">
        <v>0.94389999999999996</v>
      </c>
      <c r="U45" s="32">
        <v>0.94386000000000003</v>
      </c>
      <c r="V45" s="22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</row>
    <row r="46" spans="1:68">
      <c r="A46" s="34">
        <v>45</v>
      </c>
      <c r="B46" s="35">
        <v>0.90990000000000004</v>
      </c>
      <c r="C46" s="35">
        <v>0.90990000000000004</v>
      </c>
      <c r="D46" s="35">
        <v>0.90990000000000004</v>
      </c>
      <c r="E46" s="35">
        <v>0.90990000000000004</v>
      </c>
      <c r="F46" s="35">
        <v>0.90990000000000004</v>
      </c>
      <c r="G46" s="35">
        <v>0.90990000000000004</v>
      </c>
      <c r="H46" s="35">
        <v>0.91259999999999997</v>
      </c>
      <c r="I46" s="35">
        <v>0.91620000000000001</v>
      </c>
      <c r="J46" s="35">
        <v>0.91739999999999999</v>
      </c>
      <c r="K46" s="35">
        <v>0.92120000000000002</v>
      </c>
      <c r="L46" s="35">
        <v>0.92220000000000002</v>
      </c>
      <c r="M46" s="35">
        <v>0.92530000000000001</v>
      </c>
      <c r="N46" s="35">
        <v>0.92889999999999995</v>
      </c>
      <c r="O46" s="35">
        <v>0.93579999999999997</v>
      </c>
      <c r="P46" s="35">
        <v>0.93579999999999997</v>
      </c>
      <c r="Q46" s="35">
        <v>0.93579999999999997</v>
      </c>
      <c r="R46" s="35">
        <v>0.93579999999999997</v>
      </c>
      <c r="S46" s="35">
        <v>0.93579999999999997</v>
      </c>
      <c r="T46" s="35">
        <v>0.93579999999999997</v>
      </c>
      <c r="U46" s="35">
        <v>0.93584000000000001</v>
      </c>
      <c r="V46" s="22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</row>
    <row r="47" spans="1:68">
      <c r="A47" s="26">
        <v>46</v>
      </c>
      <c r="B47" s="32">
        <v>0.90280000000000005</v>
      </c>
      <c r="C47" s="32">
        <v>0.90280000000000005</v>
      </c>
      <c r="D47" s="32">
        <v>0.90280000000000005</v>
      </c>
      <c r="E47" s="32">
        <v>0.90280000000000005</v>
      </c>
      <c r="F47" s="32">
        <v>0.90280000000000005</v>
      </c>
      <c r="G47" s="32">
        <v>0.90280000000000005</v>
      </c>
      <c r="H47" s="33">
        <v>0.90549999999999997</v>
      </c>
      <c r="I47" s="32">
        <v>0.90890000000000004</v>
      </c>
      <c r="J47" s="32">
        <v>0.91</v>
      </c>
      <c r="K47" s="32">
        <v>0.91369999999999996</v>
      </c>
      <c r="L47" s="32">
        <v>0.91459999999999997</v>
      </c>
      <c r="M47" s="32">
        <v>0.91769999999999996</v>
      </c>
      <c r="N47" s="32">
        <v>0.92110000000000003</v>
      </c>
      <c r="O47" s="32">
        <v>0.92779999999999996</v>
      </c>
      <c r="P47" s="32">
        <v>0.92779999999999996</v>
      </c>
      <c r="Q47" s="32">
        <v>0.92779999999999996</v>
      </c>
      <c r="R47" s="32">
        <v>0.92779999999999996</v>
      </c>
      <c r="S47" s="32">
        <v>0.92779999999999996</v>
      </c>
      <c r="T47" s="32">
        <v>0.92779999999999996</v>
      </c>
      <c r="U47" s="32">
        <v>0.92781999999999998</v>
      </c>
      <c r="V47" s="22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</row>
    <row r="48" spans="1:68">
      <c r="A48" s="26">
        <v>47</v>
      </c>
      <c r="B48" s="32">
        <v>0.89580000000000004</v>
      </c>
      <c r="C48" s="32">
        <v>0.89580000000000004</v>
      </c>
      <c r="D48" s="32">
        <v>0.89580000000000004</v>
      </c>
      <c r="E48" s="32">
        <v>0.89580000000000004</v>
      </c>
      <c r="F48" s="32">
        <v>0.89580000000000004</v>
      </c>
      <c r="G48" s="32">
        <v>0.89580000000000004</v>
      </c>
      <c r="H48" s="33">
        <v>0.89829999999999999</v>
      </c>
      <c r="I48" s="32">
        <v>0.90159999999999996</v>
      </c>
      <c r="J48" s="32">
        <v>0.90269999999999995</v>
      </c>
      <c r="K48" s="32">
        <v>0.90620000000000001</v>
      </c>
      <c r="L48" s="32">
        <v>0.90710000000000002</v>
      </c>
      <c r="M48" s="32">
        <v>0.91</v>
      </c>
      <c r="N48" s="32">
        <v>0.9133</v>
      </c>
      <c r="O48" s="32">
        <v>0.91979999999999995</v>
      </c>
      <c r="P48" s="32">
        <v>0.91979999999999995</v>
      </c>
      <c r="Q48" s="32">
        <v>0.91979999999999995</v>
      </c>
      <c r="R48" s="32">
        <v>0.91979999999999995</v>
      </c>
      <c r="S48" s="32">
        <v>0.91979999999999995</v>
      </c>
      <c r="T48" s="32">
        <v>0.91979999999999995</v>
      </c>
      <c r="U48" s="32">
        <v>0.91979999999999995</v>
      </c>
      <c r="V48" s="22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1:68">
      <c r="A49" s="26">
        <v>48</v>
      </c>
      <c r="B49" s="32">
        <v>0.88880000000000003</v>
      </c>
      <c r="C49" s="32">
        <v>0.88880000000000003</v>
      </c>
      <c r="D49" s="32">
        <v>0.88880000000000003</v>
      </c>
      <c r="E49" s="32">
        <v>0.88880000000000003</v>
      </c>
      <c r="F49" s="32">
        <v>0.88880000000000003</v>
      </c>
      <c r="G49" s="32">
        <v>0.88880000000000003</v>
      </c>
      <c r="H49" s="33">
        <v>0.8911</v>
      </c>
      <c r="I49" s="32">
        <v>0.89429999999999998</v>
      </c>
      <c r="J49" s="32">
        <v>0.89529999999999998</v>
      </c>
      <c r="K49" s="32">
        <v>0.89870000000000005</v>
      </c>
      <c r="L49" s="32">
        <v>0.89949999999999997</v>
      </c>
      <c r="M49" s="32">
        <v>0.90229999999999999</v>
      </c>
      <c r="N49" s="32">
        <v>0.90549999999999997</v>
      </c>
      <c r="O49" s="32">
        <v>0.91180000000000005</v>
      </c>
      <c r="P49" s="32">
        <v>0.91180000000000005</v>
      </c>
      <c r="Q49" s="32">
        <v>0.91180000000000005</v>
      </c>
      <c r="R49" s="32">
        <v>0.91180000000000005</v>
      </c>
      <c r="S49" s="32">
        <v>0.91180000000000005</v>
      </c>
      <c r="T49" s="32">
        <v>0.91180000000000005</v>
      </c>
      <c r="U49" s="32">
        <v>0.91178000000000003</v>
      </c>
      <c r="V49" s="2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</row>
    <row r="50" spans="1:68">
      <c r="A50" s="26">
        <v>49</v>
      </c>
      <c r="B50" s="32">
        <v>0.88170000000000004</v>
      </c>
      <c r="C50" s="32">
        <v>0.88170000000000004</v>
      </c>
      <c r="D50" s="32">
        <v>0.88170000000000004</v>
      </c>
      <c r="E50" s="32">
        <v>0.88170000000000004</v>
      </c>
      <c r="F50" s="32">
        <v>0.88170000000000004</v>
      </c>
      <c r="G50" s="32">
        <v>0.88170000000000004</v>
      </c>
      <c r="H50" s="33">
        <v>0.88400000000000001</v>
      </c>
      <c r="I50" s="32">
        <v>0.88700000000000001</v>
      </c>
      <c r="J50" s="32">
        <v>0.88800000000000001</v>
      </c>
      <c r="K50" s="32">
        <v>0.89119999999999999</v>
      </c>
      <c r="L50" s="32">
        <v>0.89200000000000002</v>
      </c>
      <c r="M50" s="32">
        <v>0.89470000000000005</v>
      </c>
      <c r="N50" s="32">
        <v>0.89770000000000005</v>
      </c>
      <c r="O50" s="32">
        <v>0.90380000000000005</v>
      </c>
      <c r="P50" s="32">
        <v>0.90380000000000005</v>
      </c>
      <c r="Q50" s="32">
        <v>0.90380000000000005</v>
      </c>
      <c r="R50" s="32">
        <v>0.90380000000000005</v>
      </c>
      <c r="S50" s="32">
        <v>0.90380000000000005</v>
      </c>
      <c r="T50" s="32">
        <v>0.90380000000000005</v>
      </c>
      <c r="U50" s="32">
        <v>0.90376000000000001</v>
      </c>
      <c r="V50" s="2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</row>
    <row r="51" spans="1:68">
      <c r="A51" s="34">
        <v>50</v>
      </c>
      <c r="B51" s="35">
        <v>0.87470000000000003</v>
      </c>
      <c r="C51" s="35">
        <v>0.87470000000000003</v>
      </c>
      <c r="D51" s="35">
        <v>0.87470000000000003</v>
      </c>
      <c r="E51" s="35">
        <v>0.87470000000000003</v>
      </c>
      <c r="F51" s="35">
        <v>0.87470000000000003</v>
      </c>
      <c r="G51" s="35">
        <v>0.87470000000000003</v>
      </c>
      <c r="H51" s="35">
        <v>0.87680000000000002</v>
      </c>
      <c r="I51" s="35">
        <v>0.87970000000000004</v>
      </c>
      <c r="J51" s="35">
        <v>0.88060000000000005</v>
      </c>
      <c r="K51" s="35">
        <v>0.88360000000000005</v>
      </c>
      <c r="L51" s="35">
        <v>0.88439999999999996</v>
      </c>
      <c r="M51" s="35">
        <v>0.88700000000000001</v>
      </c>
      <c r="N51" s="35">
        <v>0.88990000000000002</v>
      </c>
      <c r="O51" s="35">
        <v>0.89570000000000005</v>
      </c>
      <c r="P51" s="35">
        <v>0.89570000000000005</v>
      </c>
      <c r="Q51" s="35">
        <v>0.89570000000000005</v>
      </c>
      <c r="R51" s="35">
        <v>0.89570000000000005</v>
      </c>
      <c r="S51" s="35">
        <v>0.89570000000000005</v>
      </c>
      <c r="T51" s="35">
        <v>0.89570000000000005</v>
      </c>
      <c r="U51" s="35">
        <v>0.89573999999999998</v>
      </c>
      <c r="V51" s="2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</row>
    <row r="52" spans="1:68">
      <c r="A52" s="26">
        <v>51</v>
      </c>
      <c r="B52" s="32">
        <v>0.86760000000000004</v>
      </c>
      <c r="C52" s="32">
        <v>0.86760000000000004</v>
      </c>
      <c r="D52" s="32">
        <v>0.86760000000000004</v>
      </c>
      <c r="E52" s="32">
        <v>0.86760000000000004</v>
      </c>
      <c r="F52" s="32">
        <v>0.86760000000000004</v>
      </c>
      <c r="G52" s="32">
        <v>0.86760000000000004</v>
      </c>
      <c r="H52" s="33">
        <v>0.86970000000000003</v>
      </c>
      <c r="I52" s="32">
        <v>0.87229999999999996</v>
      </c>
      <c r="J52" s="32">
        <v>0.87319999999999998</v>
      </c>
      <c r="K52" s="32">
        <v>0.87609999999999999</v>
      </c>
      <c r="L52" s="32">
        <v>0.87690000000000001</v>
      </c>
      <c r="M52" s="32">
        <v>0.87929999999999997</v>
      </c>
      <c r="N52" s="32">
        <v>0.8821</v>
      </c>
      <c r="O52" s="32">
        <v>0.88770000000000004</v>
      </c>
      <c r="P52" s="32">
        <v>0.88770000000000004</v>
      </c>
      <c r="Q52" s="32">
        <v>0.88770000000000004</v>
      </c>
      <c r="R52" s="32">
        <v>0.88770000000000004</v>
      </c>
      <c r="S52" s="32">
        <v>0.88770000000000004</v>
      </c>
      <c r="T52" s="32">
        <v>0.88770000000000004</v>
      </c>
      <c r="U52" s="32">
        <v>0.88771999999999995</v>
      </c>
      <c r="V52" s="22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</row>
    <row r="53" spans="1:68">
      <c r="A53" s="26">
        <v>52</v>
      </c>
      <c r="B53" s="32">
        <v>0.86060000000000003</v>
      </c>
      <c r="C53" s="32">
        <v>0.86060000000000003</v>
      </c>
      <c r="D53" s="32">
        <v>0.86060000000000003</v>
      </c>
      <c r="E53" s="32">
        <v>0.86060000000000003</v>
      </c>
      <c r="F53" s="32">
        <v>0.86060000000000003</v>
      </c>
      <c r="G53" s="32">
        <v>0.86060000000000003</v>
      </c>
      <c r="H53" s="33">
        <v>0.86250000000000004</v>
      </c>
      <c r="I53" s="32">
        <v>0.86499999999999999</v>
      </c>
      <c r="J53" s="32">
        <v>0.8659</v>
      </c>
      <c r="K53" s="32">
        <v>0.86860000000000004</v>
      </c>
      <c r="L53" s="32">
        <v>0.86929999999999996</v>
      </c>
      <c r="M53" s="32">
        <v>0.87170000000000003</v>
      </c>
      <c r="N53" s="32">
        <v>0.87429999999999997</v>
      </c>
      <c r="O53" s="32">
        <v>0.87970000000000004</v>
      </c>
      <c r="P53" s="32">
        <v>0.87970000000000004</v>
      </c>
      <c r="Q53" s="32">
        <v>0.87970000000000004</v>
      </c>
      <c r="R53" s="32">
        <v>0.87970000000000004</v>
      </c>
      <c r="S53" s="32">
        <v>0.87970000000000004</v>
      </c>
      <c r="T53" s="32">
        <v>0.87970000000000004</v>
      </c>
      <c r="U53" s="32">
        <v>0.87970000000000004</v>
      </c>
      <c r="V53" s="22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</row>
    <row r="54" spans="1:68">
      <c r="A54" s="26">
        <v>53</v>
      </c>
      <c r="B54" s="32">
        <v>0.85360000000000003</v>
      </c>
      <c r="C54" s="32">
        <v>0.85360000000000003</v>
      </c>
      <c r="D54" s="32">
        <v>0.85360000000000003</v>
      </c>
      <c r="E54" s="32">
        <v>0.85360000000000003</v>
      </c>
      <c r="F54" s="32">
        <v>0.85360000000000003</v>
      </c>
      <c r="G54" s="32">
        <v>0.85360000000000003</v>
      </c>
      <c r="H54" s="33">
        <v>0.85529999999999995</v>
      </c>
      <c r="I54" s="32">
        <v>0.85770000000000002</v>
      </c>
      <c r="J54" s="32">
        <v>0.85850000000000004</v>
      </c>
      <c r="K54" s="32">
        <v>0.86109999999999998</v>
      </c>
      <c r="L54" s="32">
        <v>0.86180000000000001</v>
      </c>
      <c r="M54" s="32">
        <v>0.86399999999999999</v>
      </c>
      <c r="N54" s="32">
        <v>0.86660000000000004</v>
      </c>
      <c r="O54" s="32">
        <v>0.87170000000000003</v>
      </c>
      <c r="P54" s="32">
        <v>0.87170000000000003</v>
      </c>
      <c r="Q54" s="32">
        <v>0.87170000000000003</v>
      </c>
      <c r="R54" s="32">
        <v>0.87170000000000003</v>
      </c>
      <c r="S54" s="32">
        <v>0.87170000000000003</v>
      </c>
      <c r="T54" s="32">
        <v>0.87170000000000003</v>
      </c>
      <c r="U54" s="32">
        <v>0.87168000000000001</v>
      </c>
      <c r="V54" s="22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</row>
    <row r="55" spans="1:68">
      <c r="A55" s="26">
        <v>54</v>
      </c>
      <c r="B55" s="32">
        <v>0.84650000000000003</v>
      </c>
      <c r="C55" s="32">
        <v>0.84650000000000003</v>
      </c>
      <c r="D55" s="32">
        <v>0.84650000000000003</v>
      </c>
      <c r="E55" s="32">
        <v>0.84650000000000003</v>
      </c>
      <c r="F55" s="32">
        <v>0.84650000000000003</v>
      </c>
      <c r="G55" s="32">
        <v>0.84650000000000003</v>
      </c>
      <c r="H55" s="33">
        <v>0.84819999999999995</v>
      </c>
      <c r="I55" s="32">
        <v>0.85040000000000004</v>
      </c>
      <c r="J55" s="32">
        <v>0.85109999999999997</v>
      </c>
      <c r="K55" s="32">
        <v>0.85360000000000003</v>
      </c>
      <c r="L55" s="32">
        <v>0.85419999999999996</v>
      </c>
      <c r="M55" s="32">
        <v>0.85629999999999995</v>
      </c>
      <c r="N55" s="32">
        <v>0.85880000000000001</v>
      </c>
      <c r="O55" s="32">
        <v>0.86370000000000002</v>
      </c>
      <c r="P55" s="32">
        <v>0.86370000000000002</v>
      </c>
      <c r="Q55" s="32">
        <v>0.86370000000000002</v>
      </c>
      <c r="R55" s="32">
        <v>0.86370000000000002</v>
      </c>
      <c r="S55" s="32">
        <v>0.86370000000000002</v>
      </c>
      <c r="T55" s="32">
        <v>0.86370000000000002</v>
      </c>
      <c r="U55" s="32">
        <v>0.86365999999999998</v>
      </c>
      <c r="V55" s="2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</row>
    <row r="56" spans="1:68">
      <c r="A56" s="34">
        <v>55</v>
      </c>
      <c r="B56" s="35">
        <v>0.83950000000000002</v>
      </c>
      <c r="C56" s="35">
        <v>0.83950000000000002</v>
      </c>
      <c r="D56" s="35">
        <v>0.83950000000000002</v>
      </c>
      <c r="E56" s="35">
        <v>0.83950000000000002</v>
      </c>
      <c r="F56" s="35">
        <v>0.83950000000000002</v>
      </c>
      <c r="G56" s="35">
        <v>0.83950000000000002</v>
      </c>
      <c r="H56" s="35">
        <v>0.84099999999999997</v>
      </c>
      <c r="I56" s="35">
        <v>0.84309999999999996</v>
      </c>
      <c r="J56" s="35">
        <v>0.84379999999999999</v>
      </c>
      <c r="K56" s="35">
        <v>0.84609999999999996</v>
      </c>
      <c r="L56" s="35">
        <v>0.84670000000000001</v>
      </c>
      <c r="M56" s="35">
        <v>0.84870000000000001</v>
      </c>
      <c r="N56" s="35">
        <v>0.85099999999999998</v>
      </c>
      <c r="O56" s="35">
        <v>0.85560000000000003</v>
      </c>
      <c r="P56" s="35">
        <v>0.85560000000000003</v>
      </c>
      <c r="Q56" s="35">
        <v>0.85560000000000003</v>
      </c>
      <c r="R56" s="35">
        <v>0.85560000000000003</v>
      </c>
      <c r="S56" s="35">
        <v>0.85560000000000003</v>
      </c>
      <c r="T56" s="35">
        <v>0.85560000000000003</v>
      </c>
      <c r="U56" s="35">
        <v>0.85563999999999996</v>
      </c>
      <c r="V56" s="2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</row>
    <row r="57" spans="1:68">
      <c r="A57" s="26">
        <v>56</v>
      </c>
      <c r="B57" s="32">
        <v>0.83240000000000003</v>
      </c>
      <c r="C57" s="32">
        <v>0.83240000000000003</v>
      </c>
      <c r="D57" s="32">
        <v>0.83240000000000003</v>
      </c>
      <c r="E57" s="32">
        <v>0.83240000000000003</v>
      </c>
      <c r="F57" s="32">
        <v>0.83240000000000003</v>
      </c>
      <c r="G57" s="32">
        <v>0.83240000000000003</v>
      </c>
      <c r="H57" s="33">
        <v>0.83379999999999999</v>
      </c>
      <c r="I57" s="32">
        <v>0.83579999999999999</v>
      </c>
      <c r="J57" s="32">
        <v>0.83640000000000003</v>
      </c>
      <c r="K57" s="32">
        <v>0.83860000000000001</v>
      </c>
      <c r="L57" s="32">
        <v>0.83919999999999995</v>
      </c>
      <c r="M57" s="32">
        <v>0.84099999999999997</v>
      </c>
      <c r="N57" s="32">
        <v>0.84319999999999995</v>
      </c>
      <c r="O57" s="32">
        <v>0.84760000000000002</v>
      </c>
      <c r="P57" s="32">
        <v>0.84760000000000002</v>
      </c>
      <c r="Q57" s="32">
        <v>0.84760000000000002</v>
      </c>
      <c r="R57" s="32">
        <v>0.84760000000000002</v>
      </c>
      <c r="S57" s="32">
        <v>0.84760000000000002</v>
      </c>
      <c r="T57" s="32">
        <v>0.84760000000000002</v>
      </c>
      <c r="U57" s="32">
        <v>0.84762000000000004</v>
      </c>
      <c r="V57" s="2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</row>
    <row r="58" spans="1:68">
      <c r="A58" s="26">
        <v>57</v>
      </c>
      <c r="B58" s="32">
        <v>0.82540000000000002</v>
      </c>
      <c r="C58" s="32">
        <v>0.82540000000000002</v>
      </c>
      <c r="D58" s="32">
        <v>0.82540000000000002</v>
      </c>
      <c r="E58" s="32">
        <v>0.82540000000000002</v>
      </c>
      <c r="F58" s="32">
        <v>0.82540000000000002</v>
      </c>
      <c r="G58" s="32">
        <v>0.82540000000000002</v>
      </c>
      <c r="H58" s="33">
        <v>0.82669999999999999</v>
      </c>
      <c r="I58" s="32">
        <v>0.82840000000000003</v>
      </c>
      <c r="J58" s="32">
        <v>0.82899999999999996</v>
      </c>
      <c r="K58" s="32">
        <v>0.83109999999999995</v>
      </c>
      <c r="L58" s="32">
        <v>0.83160000000000001</v>
      </c>
      <c r="M58" s="32">
        <v>0.83330000000000004</v>
      </c>
      <c r="N58" s="32">
        <v>0.83540000000000003</v>
      </c>
      <c r="O58" s="32">
        <v>0.83960000000000001</v>
      </c>
      <c r="P58" s="32">
        <v>0.83960000000000001</v>
      </c>
      <c r="Q58" s="32">
        <v>0.83960000000000001</v>
      </c>
      <c r="R58" s="32">
        <v>0.83960000000000001</v>
      </c>
      <c r="S58" s="32">
        <v>0.83960000000000001</v>
      </c>
      <c r="T58" s="32">
        <v>0.83960000000000001</v>
      </c>
      <c r="U58" s="32">
        <v>0.83960000000000001</v>
      </c>
      <c r="V58" s="2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</row>
    <row r="59" spans="1:68">
      <c r="A59" s="26">
        <v>58</v>
      </c>
      <c r="B59" s="32">
        <v>0.81840000000000002</v>
      </c>
      <c r="C59" s="32">
        <v>0.81840000000000002</v>
      </c>
      <c r="D59" s="32">
        <v>0.81840000000000002</v>
      </c>
      <c r="E59" s="32">
        <v>0.81840000000000002</v>
      </c>
      <c r="F59" s="32">
        <v>0.81840000000000002</v>
      </c>
      <c r="G59" s="32">
        <v>0.81840000000000002</v>
      </c>
      <c r="H59" s="33">
        <v>0.81950000000000001</v>
      </c>
      <c r="I59" s="32">
        <v>0.82110000000000005</v>
      </c>
      <c r="J59" s="32">
        <v>0.82169999999999999</v>
      </c>
      <c r="K59" s="32">
        <v>0.82350000000000001</v>
      </c>
      <c r="L59" s="32">
        <v>0.82410000000000005</v>
      </c>
      <c r="M59" s="32">
        <v>0.82569999999999999</v>
      </c>
      <c r="N59" s="32">
        <v>0.8276</v>
      </c>
      <c r="O59" s="32">
        <v>0.83160000000000001</v>
      </c>
      <c r="P59" s="32">
        <v>0.83160000000000001</v>
      </c>
      <c r="Q59" s="32">
        <v>0.83160000000000001</v>
      </c>
      <c r="R59" s="32">
        <v>0.83160000000000001</v>
      </c>
      <c r="S59" s="32">
        <v>0.83160000000000001</v>
      </c>
      <c r="T59" s="32">
        <v>0.83160000000000001</v>
      </c>
      <c r="U59" s="32">
        <v>0.83157999999999999</v>
      </c>
      <c r="V59" s="22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</row>
    <row r="60" spans="1:68">
      <c r="A60" s="26">
        <v>59</v>
      </c>
      <c r="B60" s="32">
        <v>0.81130000000000002</v>
      </c>
      <c r="C60" s="32">
        <v>0.81130000000000002</v>
      </c>
      <c r="D60" s="32">
        <v>0.81130000000000002</v>
      </c>
      <c r="E60" s="32">
        <v>0.81130000000000002</v>
      </c>
      <c r="F60" s="32">
        <v>0.81130000000000002</v>
      </c>
      <c r="G60" s="32">
        <v>0.81130000000000002</v>
      </c>
      <c r="H60" s="33">
        <v>0.81230000000000002</v>
      </c>
      <c r="I60" s="32">
        <v>0.81379999999999997</v>
      </c>
      <c r="J60" s="32">
        <v>0.81430000000000002</v>
      </c>
      <c r="K60" s="32">
        <v>0.81599999999999995</v>
      </c>
      <c r="L60" s="32">
        <v>0.8165</v>
      </c>
      <c r="M60" s="32">
        <v>0.81799999999999995</v>
      </c>
      <c r="N60" s="32">
        <v>0.81979999999999997</v>
      </c>
      <c r="O60" s="32">
        <v>0.8236</v>
      </c>
      <c r="P60" s="32">
        <v>0.8236</v>
      </c>
      <c r="Q60" s="32">
        <v>0.8236</v>
      </c>
      <c r="R60" s="32">
        <v>0.8236</v>
      </c>
      <c r="S60" s="32">
        <v>0.8236</v>
      </c>
      <c r="T60" s="32">
        <v>0.8236</v>
      </c>
      <c r="U60" s="32">
        <v>0.82355999999999996</v>
      </c>
      <c r="V60" s="22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</row>
    <row r="61" spans="1:68">
      <c r="A61" s="34">
        <v>60</v>
      </c>
      <c r="B61" s="35">
        <v>0.80430000000000001</v>
      </c>
      <c r="C61" s="35">
        <v>0.80430000000000001</v>
      </c>
      <c r="D61" s="35">
        <v>0.80430000000000001</v>
      </c>
      <c r="E61" s="35">
        <v>0.80430000000000001</v>
      </c>
      <c r="F61" s="35">
        <v>0.80430000000000001</v>
      </c>
      <c r="G61" s="35">
        <v>0.80430000000000001</v>
      </c>
      <c r="H61" s="35">
        <v>0.80520000000000003</v>
      </c>
      <c r="I61" s="35">
        <v>0.80649999999999999</v>
      </c>
      <c r="J61" s="35">
        <v>0.80700000000000005</v>
      </c>
      <c r="K61" s="35">
        <v>0.8085</v>
      </c>
      <c r="L61" s="35">
        <v>0.80900000000000005</v>
      </c>
      <c r="M61" s="35">
        <v>0.81040000000000001</v>
      </c>
      <c r="N61" s="35">
        <v>0.81200000000000006</v>
      </c>
      <c r="O61" s="35">
        <v>0.8155</v>
      </c>
      <c r="P61" s="35">
        <v>0.8155</v>
      </c>
      <c r="Q61" s="35">
        <v>0.8155</v>
      </c>
      <c r="R61" s="35">
        <v>0.8155</v>
      </c>
      <c r="S61" s="35">
        <v>0.8155</v>
      </c>
      <c r="T61" s="35">
        <v>0.8155</v>
      </c>
      <c r="U61" s="35">
        <v>0.81554000000000004</v>
      </c>
      <c r="V61" s="2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</row>
    <row r="62" spans="1:68">
      <c r="A62" s="26">
        <v>61</v>
      </c>
      <c r="B62" s="32">
        <v>0.79720000000000002</v>
      </c>
      <c r="C62" s="32">
        <v>0.79720000000000002</v>
      </c>
      <c r="D62" s="32">
        <v>0.79720000000000002</v>
      </c>
      <c r="E62" s="32">
        <v>0.79720000000000002</v>
      </c>
      <c r="F62" s="32">
        <v>0.79720000000000002</v>
      </c>
      <c r="G62" s="32">
        <v>0.79720000000000002</v>
      </c>
      <c r="H62" s="33">
        <v>0.79800000000000004</v>
      </c>
      <c r="I62" s="32">
        <v>0.79920000000000002</v>
      </c>
      <c r="J62" s="32">
        <v>0.79959999999999998</v>
      </c>
      <c r="K62" s="32">
        <v>0.80100000000000005</v>
      </c>
      <c r="L62" s="32">
        <v>0.8014</v>
      </c>
      <c r="M62" s="32">
        <v>0.80269999999999997</v>
      </c>
      <c r="N62" s="32">
        <v>0.80420000000000003</v>
      </c>
      <c r="O62" s="32">
        <v>0.8075</v>
      </c>
      <c r="P62" s="32">
        <v>0.8075</v>
      </c>
      <c r="Q62" s="32">
        <v>0.8075</v>
      </c>
      <c r="R62" s="32">
        <v>0.8075</v>
      </c>
      <c r="S62" s="32">
        <v>0.8075</v>
      </c>
      <c r="T62" s="32">
        <v>0.8075</v>
      </c>
      <c r="U62" s="32">
        <v>0.80752000000000002</v>
      </c>
      <c r="V62" s="2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</row>
    <row r="63" spans="1:68">
      <c r="A63" s="26">
        <v>62</v>
      </c>
      <c r="B63" s="32">
        <v>0.79020000000000001</v>
      </c>
      <c r="C63" s="32">
        <v>0.79020000000000001</v>
      </c>
      <c r="D63" s="32">
        <v>0.79020000000000001</v>
      </c>
      <c r="E63" s="32">
        <v>0.79020000000000001</v>
      </c>
      <c r="F63" s="32">
        <v>0.79020000000000001</v>
      </c>
      <c r="G63" s="32">
        <v>0.79020000000000001</v>
      </c>
      <c r="H63" s="33">
        <v>0.79079999999999995</v>
      </c>
      <c r="I63" s="32">
        <v>0.79190000000000005</v>
      </c>
      <c r="J63" s="32">
        <v>0.79220000000000002</v>
      </c>
      <c r="K63" s="32">
        <v>0.79349999999999998</v>
      </c>
      <c r="L63" s="32">
        <v>0.79390000000000005</v>
      </c>
      <c r="M63" s="32">
        <v>0.79500000000000004</v>
      </c>
      <c r="N63" s="32">
        <v>0.79649999999999999</v>
      </c>
      <c r="O63" s="32">
        <v>0.79949999999999999</v>
      </c>
      <c r="P63" s="32">
        <v>0.79949999999999999</v>
      </c>
      <c r="Q63" s="32">
        <v>0.79949999999999999</v>
      </c>
      <c r="R63" s="32">
        <v>0.79949999999999999</v>
      </c>
      <c r="S63" s="32">
        <v>0.79949999999999999</v>
      </c>
      <c r="T63" s="32">
        <v>0.79949999999999999</v>
      </c>
      <c r="U63" s="32">
        <v>0.79949999999999999</v>
      </c>
      <c r="V63" s="2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</row>
    <row r="64" spans="1:68">
      <c r="A64" s="26">
        <v>63</v>
      </c>
      <c r="B64" s="32">
        <v>0.78320000000000001</v>
      </c>
      <c r="C64" s="32">
        <v>0.78320000000000001</v>
      </c>
      <c r="D64" s="32">
        <v>0.78320000000000001</v>
      </c>
      <c r="E64" s="32">
        <v>0.78320000000000001</v>
      </c>
      <c r="F64" s="32">
        <v>0.78320000000000001</v>
      </c>
      <c r="G64" s="32">
        <v>0.78320000000000001</v>
      </c>
      <c r="H64" s="33">
        <v>0.78369999999999995</v>
      </c>
      <c r="I64" s="32">
        <v>0.78449999999999998</v>
      </c>
      <c r="J64" s="32">
        <v>0.78490000000000004</v>
      </c>
      <c r="K64" s="32">
        <v>0.78600000000000003</v>
      </c>
      <c r="L64" s="32">
        <v>0.7863</v>
      </c>
      <c r="M64" s="32">
        <v>0.78739999999999999</v>
      </c>
      <c r="N64" s="32">
        <v>0.78869999999999996</v>
      </c>
      <c r="O64" s="32">
        <v>0.79149999999999998</v>
      </c>
      <c r="P64" s="32">
        <v>0.79149999999999998</v>
      </c>
      <c r="Q64" s="32">
        <v>0.79149999999999998</v>
      </c>
      <c r="R64" s="32">
        <v>0.79149999999999998</v>
      </c>
      <c r="S64" s="32">
        <v>0.79149999999999998</v>
      </c>
      <c r="T64" s="32">
        <v>0.79149999999999998</v>
      </c>
      <c r="U64" s="32">
        <v>0.79147999999999996</v>
      </c>
      <c r="V64" s="22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</row>
    <row r="65" spans="1:68">
      <c r="A65" s="26">
        <v>64</v>
      </c>
      <c r="B65" s="32">
        <v>0.77610000000000001</v>
      </c>
      <c r="C65" s="32">
        <v>0.77610000000000001</v>
      </c>
      <c r="D65" s="32">
        <v>0.77610000000000001</v>
      </c>
      <c r="E65" s="32">
        <v>0.77610000000000001</v>
      </c>
      <c r="F65" s="32">
        <v>0.77610000000000001</v>
      </c>
      <c r="G65" s="32">
        <v>0.77610000000000001</v>
      </c>
      <c r="H65" s="33">
        <v>0.77649999999999997</v>
      </c>
      <c r="I65" s="32">
        <v>0.7772</v>
      </c>
      <c r="J65" s="32">
        <v>0.77749999999999997</v>
      </c>
      <c r="K65" s="32">
        <v>0.77849999999999997</v>
      </c>
      <c r="L65" s="32">
        <v>0.77880000000000005</v>
      </c>
      <c r="M65" s="32">
        <v>0.77969999999999995</v>
      </c>
      <c r="N65" s="32">
        <v>0.78090000000000004</v>
      </c>
      <c r="O65" s="32">
        <v>0.78349999999999997</v>
      </c>
      <c r="P65" s="32">
        <v>0.78349999999999997</v>
      </c>
      <c r="Q65" s="32">
        <v>0.78349999999999997</v>
      </c>
      <c r="R65" s="32">
        <v>0.78349999999999997</v>
      </c>
      <c r="S65" s="32">
        <v>0.78349999999999997</v>
      </c>
      <c r="T65" s="32">
        <v>0.78349999999999997</v>
      </c>
      <c r="U65" s="32">
        <v>0.78346000000000005</v>
      </c>
      <c r="V65" s="22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</row>
    <row r="66" spans="1:68">
      <c r="A66" s="34">
        <v>65</v>
      </c>
      <c r="B66" s="35">
        <v>0.76910000000000001</v>
      </c>
      <c r="C66" s="35">
        <v>0.76910000000000001</v>
      </c>
      <c r="D66" s="35">
        <v>0.76910000000000001</v>
      </c>
      <c r="E66" s="35">
        <v>0.76910000000000001</v>
      </c>
      <c r="F66" s="35">
        <v>0.76910000000000001</v>
      </c>
      <c r="G66" s="35">
        <v>0.76910000000000001</v>
      </c>
      <c r="H66" s="35">
        <v>0.76939999999999997</v>
      </c>
      <c r="I66" s="35">
        <v>0.76990000000000003</v>
      </c>
      <c r="J66" s="35">
        <v>0.77010000000000001</v>
      </c>
      <c r="K66" s="35">
        <v>0.77100000000000002</v>
      </c>
      <c r="L66" s="35">
        <v>0.7712</v>
      </c>
      <c r="M66" s="35">
        <v>0.77200000000000002</v>
      </c>
      <c r="N66" s="35">
        <v>0.77310000000000001</v>
      </c>
      <c r="O66" s="35">
        <v>0.77539999999999998</v>
      </c>
      <c r="P66" s="35">
        <v>0.77539999999999998</v>
      </c>
      <c r="Q66" s="35">
        <v>0.77539999999999998</v>
      </c>
      <c r="R66" s="35">
        <v>0.77539999999999998</v>
      </c>
      <c r="S66" s="35">
        <v>0.77539999999999998</v>
      </c>
      <c r="T66" s="35">
        <v>0.77539999999999998</v>
      </c>
      <c r="U66" s="35">
        <v>0.77544000000000002</v>
      </c>
      <c r="V66" s="22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</row>
    <row r="67" spans="1:68">
      <c r="A67" s="26">
        <v>66</v>
      </c>
      <c r="B67" s="32">
        <v>0.76200000000000001</v>
      </c>
      <c r="C67" s="32">
        <v>0.76200000000000001</v>
      </c>
      <c r="D67" s="32">
        <v>0.76200000000000001</v>
      </c>
      <c r="E67" s="32">
        <v>0.76200000000000001</v>
      </c>
      <c r="F67" s="32">
        <v>0.76200000000000001</v>
      </c>
      <c r="G67" s="32">
        <v>0.76200000000000001</v>
      </c>
      <c r="H67" s="33">
        <v>0.76219999999999999</v>
      </c>
      <c r="I67" s="32">
        <v>0.76259999999999994</v>
      </c>
      <c r="J67" s="32">
        <v>0.76280000000000003</v>
      </c>
      <c r="K67" s="32">
        <v>0.76339999999999997</v>
      </c>
      <c r="L67" s="32">
        <v>0.76370000000000005</v>
      </c>
      <c r="M67" s="32">
        <v>0.76439999999999997</v>
      </c>
      <c r="N67" s="32">
        <v>0.76529999999999998</v>
      </c>
      <c r="O67" s="32">
        <v>0.76739999999999997</v>
      </c>
      <c r="P67" s="32">
        <v>0.76739999999999997</v>
      </c>
      <c r="Q67" s="32">
        <v>0.76739999999999997</v>
      </c>
      <c r="R67" s="32">
        <v>0.76739999999999997</v>
      </c>
      <c r="S67" s="32">
        <v>0.76739999999999997</v>
      </c>
      <c r="T67" s="32">
        <v>0.76739999999999997</v>
      </c>
      <c r="U67" s="32">
        <v>0.76741999999999999</v>
      </c>
      <c r="V67" s="22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</row>
    <row r="68" spans="1:68">
      <c r="A68" s="26">
        <v>67</v>
      </c>
      <c r="B68" s="32">
        <v>0.755</v>
      </c>
      <c r="C68" s="32">
        <v>0.755</v>
      </c>
      <c r="D68" s="32">
        <v>0.755</v>
      </c>
      <c r="E68" s="32">
        <v>0.755</v>
      </c>
      <c r="F68" s="32">
        <v>0.755</v>
      </c>
      <c r="G68" s="32">
        <v>0.755</v>
      </c>
      <c r="H68" s="33">
        <v>0.755</v>
      </c>
      <c r="I68" s="32">
        <v>0.75529999999999997</v>
      </c>
      <c r="J68" s="32">
        <v>0.75539999999999996</v>
      </c>
      <c r="K68" s="32">
        <v>0.75590000000000002</v>
      </c>
      <c r="L68" s="32">
        <v>0.75609999999999999</v>
      </c>
      <c r="M68" s="32">
        <v>0.75670000000000004</v>
      </c>
      <c r="N68" s="32">
        <v>0.75749999999999995</v>
      </c>
      <c r="O68" s="32">
        <v>0.75939999999999996</v>
      </c>
      <c r="P68" s="32">
        <v>0.75939999999999996</v>
      </c>
      <c r="Q68" s="32">
        <v>0.75939999999999996</v>
      </c>
      <c r="R68" s="32">
        <v>0.75939999999999996</v>
      </c>
      <c r="S68" s="32">
        <v>0.75939999999999996</v>
      </c>
      <c r="T68" s="32">
        <v>0.75939999999999996</v>
      </c>
      <c r="U68" s="32">
        <v>0.75939999999999996</v>
      </c>
      <c r="V68" s="22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</row>
    <row r="69" spans="1:68">
      <c r="A69" s="26">
        <v>68</v>
      </c>
      <c r="B69" s="32">
        <v>0.74790000000000001</v>
      </c>
      <c r="C69" s="32">
        <v>0.74790000000000001</v>
      </c>
      <c r="D69" s="32">
        <v>0.74790000000000001</v>
      </c>
      <c r="E69" s="32">
        <v>0.74790000000000001</v>
      </c>
      <c r="F69" s="32">
        <v>0.74790000000000001</v>
      </c>
      <c r="G69" s="32">
        <v>0.74790000000000001</v>
      </c>
      <c r="H69" s="33">
        <v>0.74790000000000001</v>
      </c>
      <c r="I69" s="32">
        <v>0.748</v>
      </c>
      <c r="J69" s="32">
        <v>0.748</v>
      </c>
      <c r="K69" s="32">
        <v>0.74839999999999995</v>
      </c>
      <c r="L69" s="32">
        <v>0.74860000000000004</v>
      </c>
      <c r="M69" s="32">
        <v>0.749</v>
      </c>
      <c r="N69" s="32">
        <v>0.74970000000000003</v>
      </c>
      <c r="O69" s="32">
        <v>0.75139999999999996</v>
      </c>
      <c r="P69" s="32">
        <v>0.75139999999999996</v>
      </c>
      <c r="Q69" s="32">
        <v>0.75139999999999996</v>
      </c>
      <c r="R69" s="32">
        <v>0.75139999999999996</v>
      </c>
      <c r="S69" s="32">
        <v>0.75139999999999996</v>
      </c>
      <c r="T69" s="32">
        <v>0.75139999999999996</v>
      </c>
      <c r="U69" s="32">
        <v>0.75138000000000005</v>
      </c>
      <c r="V69" s="22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</row>
    <row r="70" spans="1:68">
      <c r="A70" s="26">
        <v>69</v>
      </c>
      <c r="B70" s="32">
        <v>0.74019999999999997</v>
      </c>
      <c r="C70" s="32">
        <v>0.74019999999999997</v>
      </c>
      <c r="D70" s="32">
        <v>0.74019999999999997</v>
      </c>
      <c r="E70" s="32">
        <v>0.74019999999999997</v>
      </c>
      <c r="F70" s="32">
        <v>0.74019999999999997</v>
      </c>
      <c r="G70" s="32">
        <v>0.74019999999999997</v>
      </c>
      <c r="H70" s="33">
        <v>0.74039999999999995</v>
      </c>
      <c r="I70" s="32">
        <v>0.74060000000000004</v>
      </c>
      <c r="J70" s="32">
        <v>0.74070000000000003</v>
      </c>
      <c r="K70" s="32">
        <v>0.7409</v>
      </c>
      <c r="L70" s="32">
        <v>0.74099999999999999</v>
      </c>
      <c r="M70" s="32">
        <v>0.74139999999999995</v>
      </c>
      <c r="N70" s="32">
        <v>0.7419</v>
      </c>
      <c r="O70" s="32">
        <v>0.74339999999999995</v>
      </c>
      <c r="P70" s="32">
        <v>0.74339999999999995</v>
      </c>
      <c r="Q70" s="32">
        <v>0.74339999999999995</v>
      </c>
      <c r="R70" s="32">
        <v>0.74339999999999995</v>
      </c>
      <c r="S70" s="32">
        <v>0.74339999999999995</v>
      </c>
      <c r="T70" s="32">
        <v>0.74339999999999995</v>
      </c>
      <c r="U70" s="32">
        <v>0.74336000000000002</v>
      </c>
      <c r="V70" s="22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</row>
    <row r="71" spans="1:68">
      <c r="A71" s="34">
        <v>70</v>
      </c>
      <c r="B71" s="35">
        <v>0.7319</v>
      </c>
      <c r="C71" s="35">
        <v>0.7319</v>
      </c>
      <c r="D71" s="35">
        <v>0.7319</v>
      </c>
      <c r="E71" s="35">
        <v>0.7319</v>
      </c>
      <c r="F71" s="35">
        <v>0.7319</v>
      </c>
      <c r="G71" s="35">
        <v>0.7319</v>
      </c>
      <c r="H71" s="35">
        <v>0.73219999999999996</v>
      </c>
      <c r="I71" s="35">
        <v>0.73270000000000002</v>
      </c>
      <c r="J71" s="35">
        <v>0.7329</v>
      </c>
      <c r="K71" s="35">
        <v>0.73329999999999995</v>
      </c>
      <c r="L71" s="35">
        <v>0.73340000000000005</v>
      </c>
      <c r="M71" s="35">
        <v>0.73370000000000002</v>
      </c>
      <c r="N71" s="35">
        <v>0.73419999999999996</v>
      </c>
      <c r="O71" s="35">
        <v>0.73529999999999995</v>
      </c>
      <c r="P71" s="35">
        <v>0.73529999999999995</v>
      </c>
      <c r="Q71" s="35">
        <v>0.73529999999999995</v>
      </c>
      <c r="R71" s="35">
        <v>0.73529999999999995</v>
      </c>
      <c r="S71" s="35">
        <v>0.73529999999999995</v>
      </c>
      <c r="T71" s="35">
        <v>0.73529999999999995</v>
      </c>
      <c r="U71" s="35">
        <v>0.73533999999999999</v>
      </c>
      <c r="V71" s="22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</row>
    <row r="72" spans="1:68">
      <c r="A72" s="26">
        <v>71</v>
      </c>
      <c r="B72" s="32">
        <v>0.72299999999999998</v>
      </c>
      <c r="C72" s="32">
        <v>0.72299999999999998</v>
      </c>
      <c r="D72" s="32">
        <v>0.72299999999999998</v>
      </c>
      <c r="E72" s="32">
        <v>0.72299999999999998</v>
      </c>
      <c r="F72" s="32">
        <v>0.72299999999999998</v>
      </c>
      <c r="G72" s="32">
        <v>0.72299999999999998</v>
      </c>
      <c r="H72" s="33">
        <v>0.72350000000000003</v>
      </c>
      <c r="I72" s="32">
        <v>0.72409999999999997</v>
      </c>
      <c r="J72" s="32">
        <v>0.72450000000000003</v>
      </c>
      <c r="K72" s="32">
        <v>0.72519999999999996</v>
      </c>
      <c r="L72" s="32">
        <v>0.72529999999999994</v>
      </c>
      <c r="M72" s="32">
        <v>0.72570000000000001</v>
      </c>
      <c r="N72" s="32">
        <v>0.72619999999999996</v>
      </c>
      <c r="O72" s="32">
        <v>0.72719999999999996</v>
      </c>
      <c r="P72" s="32">
        <v>0.72719999999999996</v>
      </c>
      <c r="Q72" s="32">
        <v>0.72719999999999996</v>
      </c>
      <c r="R72" s="32">
        <v>0.72719999999999996</v>
      </c>
      <c r="S72" s="32">
        <v>0.72719999999999996</v>
      </c>
      <c r="T72" s="32">
        <v>0.72719999999999996</v>
      </c>
      <c r="U72" s="32">
        <v>0.72723249999999995</v>
      </c>
      <c r="V72" s="22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</row>
    <row r="73" spans="1:68">
      <c r="A73" s="26">
        <v>72</v>
      </c>
      <c r="B73" s="32">
        <v>0.71340000000000003</v>
      </c>
      <c r="C73" s="32">
        <v>0.71340000000000003</v>
      </c>
      <c r="D73" s="32">
        <v>0.71340000000000003</v>
      </c>
      <c r="E73" s="32">
        <v>0.71340000000000003</v>
      </c>
      <c r="F73" s="32">
        <v>0.71340000000000003</v>
      </c>
      <c r="G73" s="32">
        <v>0.71340000000000003</v>
      </c>
      <c r="H73" s="33">
        <v>0.71399999999999997</v>
      </c>
      <c r="I73" s="32">
        <v>0.71489999999999998</v>
      </c>
      <c r="J73" s="32">
        <v>0.71540000000000004</v>
      </c>
      <c r="K73" s="32">
        <v>0.71640000000000004</v>
      </c>
      <c r="L73" s="32">
        <v>0.71660000000000001</v>
      </c>
      <c r="M73" s="32">
        <v>0.71699999999999997</v>
      </c>
      <c r="N73" s="32">
        <v>0.71760000000000002</v>
      </c>
      <c r="O73" s="32">
        <v>0.71850000000000003</v>
      </c>
      <c r="P73" s="32">
        <v>0.71850000000000003</v>
      </c>
      <c r="Q73" s="32">
        <v>0.71850000000000003</v>
      </c>
      <c r="R73" s="32">
        <v>0.71850000000000003</v>
      </c>
      <c r="S73" s="32">
        <v>0.71850000000000003</v>
      </c>
      <c r="T73" s="32">
        <v>0.71850000000000003</v>
      </c>
      <c r="U73" s="32">
        <v>0.7185125</v>
      </c>
      <c r="V73" s="22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</row>
    <row r="74" spans="1:68">
      <c r="A74" s="26">
        <v>73</v>
      </c>
      <c r="B74" s="32">
        <v>0.70309999999999995</v>
      </c>
      <c r="C74" s="32">
        <v>0.70309999999999995</v>
      </c>
      <c r="D74" s="32">
        <v>0.70309999999999995</v>
      </c>
      <c r="E74" s="32">
        <v>0.70309999999999995</v>
      </c>
      <c r="F74" s="32">
        <v>0.70309999999999995</v>
      </c>
      <c r="G74" s="32">
        <v>0.70309999999999995</v>
      </c>
      <c r="H74" s="33">
        <v>0.70389999999999997</v>
      </c>
      <c r="I74" s="32">
        <v>0.70499999999999996</v>
      </c>
      <c r="J74" s="32">
        <v>0.7056</v>
      </c>
      <c r="K74" s="32">
        <v>0.70689999999999997</v>
      </c>
      <c r="L74" s="32">
        <v>0.70709999999999995</v>
      </c>
      <c r="M74" s="32">
        <v>0.70760000000000001</v>
      </c>
      <c r="N74" s="32">
        <v>0.70820000000000005</v>
      </c>
      <c r="O74" s="32">
        <v>0.70909999999999995</v>
      </c>
      <c r="P74" s="32">
        <v>0.70909999999999995</v>
      </c>
      <c r="Q74" s="32">
        <v>0.70909999999999995</v>
      </c>
      <c r="R74" s="32">
        <v>0.70909999999999995</v>
      </c>
      <c r="S74" s="32">
        <v>0.70909999999999995</v>
      </c>
      <c r="T74" s="32">
        <v>0.70909999999999995</v>
      </c>
      <c r="U74" s="32">
        <v>0.70909250000000001</v>
      </c>
      <c r="V74" s="22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</row>
    <row r="75" spans="1:68">
      <c r="A75" s="26">
        <v>74</v>
      </c>
      <c r="B75" s="32">
        <v>0.69230000000000003</v>
      </c>
      <c r="C75" s="32">
        <v>0.69230000000000003</v>
      </c>
      <c r="D75" s="32">
        <v>0.69230000000000003</v>
      </c>
      <c r="E75" s="32">
        <v>0.69230000000000003</v>
      </c>
      <c r="F75" s="32">
        <v>0.69230000000000003</v>
      </c>
      <c r="G75" s="32">
        <v>0.69230000000000003</v>
      </c>
      <c r="H75" s="33">
        <v>0.69320000000000004</v>
      </c>
      <c r="I75" s="32">
        <v>0.69440000000000002</v>
      </c>
      <c r="J75" s="32">
        <v>0.69510000000000005</v>
      </c>
      <c r="K75" s="32">
        <v>0.69669999999999999</v>
      </c>
      <c r="L75" s="32">
        <v>0.69689999999999996</v>
      </c>
      <c r="M75" s="32">
        <v>0.69750000000000001</v>
      </c>
      <c r="N75" s="32">
        <v>0.69820000000000004</v>
      </c>
      <c r="O75" s="32">
        <v>0.69899999999999995</v>
      </c>
      <c r="P75" s="32">
        <v>0.69899999999999995</v>
      </c>
      <c r="Q75" s="32">
        <v>0.69899999999999995</v>
      </c>
      <c r="R75" s="32">
        <v>0.69899999999999995</v>
      </c>
      <c r="S75" s="32">
        <v>0.69899999999999995</v>
      </c>
      <c r="T75" s="32">
        <v>0.69899999999999995</v>
      </c>
      <c r="U75" s="32">
        <v>0.6989725</v>
      </c>
      <c r="V75" s="22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</row>
    <row r="76" spans="1:68">
      <c r="A76" s="34">
        <v>75</v>
      </c>
      <c r="B76" s="35">
        <v>0.68079999999999996</v>
      </c>
      <c r="C76" s="35">
        <v>0.68079999999999996</v>
      </c>
      <c r="D76" s="35">
        <v>0.68079999999999996</v>
      </c>
      <c r="E76" s="35">
        <v>0.68079999999999996</v>
      </c>
      <c r="F76" s="35">
        <v>0.68079999999999996</v>
      </c>
      <c r="G76" s="35">
        <v>0.68079999999999996</v>
      </c>
      <c r="H76" s="35">
        <v>0.68179999999999996</v>
      </c>
      <c r="I76" s="35">
        <v>0.68320000000000003</v>
      </c>
      <c r="J76" s="35">
        <v>0.68400000000000005</v>
      </c>
      <c r="K76" s="35">
        <v>0.68579999999999997</v>
      </c>
      <c r="L76" s="35">
        <v>0.68600000000000005</v>
      </c>
      <c r="M76" s="35">
        <v>0.68669999999999998</v>
      </c>
      <c r="N76" s="35">
        <v>0.68740000000000001</v>
      </c>
      <c r="O76" s="35">
        <v>0.68820000000000003</v>
      </c>
      <c r="P76" s="35">
        <v>0.68820000000000003</v>
      </c>
      <c r="Q76" s="35">
        <v>0.68820000000000003</v>
      </c>
      <c r="R76" s="35">
        <v>0.68820000000000003</v>
      </c>
      <c r="S76" s="35">
        <v>0.68820000000000003</v>
      </c>
      <c r="T76" s="35">
        <v>0.68820000000000003</v>
      </c>
      <c r="U76" s="35">
        <v>0.68815249999999994</v>
      </c>
      <c r="V76" s="22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</row>
    <row r="77" spans="1:68">
      <c r="A77" s="26">
        <v>76</v>
      </c>
      <c r="B77" s="32">
        <v>0.66869999999999996</v>
      </c>
      <c r="C77" s="32">
        <v>0.66869999999999996</v>
      </c>
      <c r="D77" s="32">
        <v>0.66869999999999996</v>
      </c>
      <c r="E77" s="32">
        <v>0.66869999999999996</v>
      </c>
      <c r="F77" s="32">
        <v>0.66869999999999996</v>
      </c>
      <c r="G77" s="32">
        <v>0.66869999999999996</v>
      </c>
      <c r="H77" s="33">
        <v>0.66979999999999995</v>
      </c>
      <c r="I77" s="32">
        <v>0.67130000000000001</v>
      </c>
      <c r="J77" s="32">
        <v>0.67220000000000002</v>
      </c>
      <c r="K77" s="32">
        <v>0.67420000000000002</v>
      </c>
      <c r="L77" s="32">
        <v>0.6744</v>
      </c>
      <c r="M77" s="32">
        <v>0.67510000000000003</v>
      </c>
      <c r="N77" s="32">
        <v>0.67600000000000005</v>
      </c>
      <c r="O77" s="32">
        <v>0.67659999999999998</v>
      </c>
      <c r="P77" s="32">
        <v>0.67659999999999998</v>
      </c>
      <c r="Q77" s="32">
        <v>0.67659999999999998</v>
      </c>
      <c r="R77" s="32">
        <v>0.67659999999999998</v>
      </c>
      <c r="S77" s="32">
        <v>0.67659999999999998</v>
      </c>
      <c r="T77" s="32">
        <v>0.67659999999999998</v>
      </c>
      <c r="U77" s="32">
        <v>0.67663249999999997</v>
      </c>
      <c r="V77" s="22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</row>
    <row r="78" spans="1:68">
      <c r="A78" s="26">
        <v>77</v>
      </c>
      <c r="B78" s="32">
        <v>0.65590000000000004</v>
      </c>
      <c r="C78" s="32">
        <v>0.65590000000000004</v>
      </c>
      <c r="D78" s="32">
        <v>0.65590000000000004</v>
      </c>
      <c r="E78" s="32">
        <v>0.65590000000000004</v>
      </c>
      <c r="F78" s="32">
        <v>0.65590000000000004</v>
      </c>
      <c r="G78" s="32">
        <v>0.65590000000000004</v>
      </c>
      <c r="H78" s="33">
        <v>0.65710000000000002</v>
      </c>
      <c r="I78" s="32">
        <v>0.65880000000000005</v>
      </c>
      <c r="J78" s="32">
        <v>0.65969999999999995</v>
      </c>
      <c r="K78" s="32">
        <v>0.66190000000000004</v>
      </c>
      <c r="L78" s="32">
        <v>0.66220000000000001</v>
      </c>
      <c r="M78" s="32">
        <v>0.66290000000000004</v>
      </c>
      <c r="N78" s="32">
        <v>0.66379999999999995</v>
      </c>
      <c r="O78" s="32">
        <v>0.66439999999999999</v>
      </c>
      <c r="P78" s="32">
        <v>0.66439999999999999</v>
      </c>
      <c r="Q78" s="32">
        <v>0.66439999999999999</v>
      </c>
      <c r="R78" s="32">
        <v>0.66439999999999999</v>
      </c>
      <c r="S78" s="32">
        <v>0.66439999999999999</v>
      </c>
      <c r="T78" s="32">
        <v>0.66439999999999999</v>
      </c>
      <c r="U78" s="32">
        <v>0.66441249999999996</v>
      </c>
      <c r="V78" s="22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</row>
    <row r="79" spans="1:68">
      <c r="A79" s="26">
        <v>78</v>
      </c>
      <c r="B79" s="32">
        <v>0.64249999999999996</v>
      </c>
      <c r="C79" s="32">
        <v>0.64249999999999996</v>
      </c>
      <c r="D79" s="32">
        <v>0.64249999999999996</v>
      </c>
      <c r="E79" s="32">
        <v>0.64249999999999996</v>
      </c>
      <c r="F79" s="32">
        <v>0.64249999999999996</v>
      </c>
      <c r="G79" s="32">
        <v>0.64249999999999996</v>
      </c>
      <c r="H79" s="33">
        <v>0.64380000000000004</v>
      </c>
      <c r="I79" s="32">
        <v>0.64559999999999995</v>
      </c>
      <c r="J79" s="32">
        <v>0.64659999999999995</v>
      </c>
      <c r="K79" s="32">
        <v>0.64890000000000003</v>
      </c>
      <c r="L79" s="32">
        <v>0.6492</v>
      </c>
      <c r="M79" s="32">
        <v>0.65</v>
      </c>
      <c r="N79" s="32">
        <v>0.65100000000000002</v>
      </c>
      <c r="O79" s="32">
        <v>0.65149999999999997</v>
      </c>
      <c r="P79" s="32">
        <v>0.65149999999999997</v>
      </c>
      <c r="Q79" s="32">
        <v>0.65149999999999997</v>
      </c>
      <c r="R79" s="32">
        <v>0.65149999999999997</v>
      </c>
      <c r="S79" s="32">
        <v>0.65149999999999997</v>
      </c>
      <c r="T79" s="32">
        <v>0.65149999999999997</v>
      </c>
      <c r="U79" s="32">
        <v>0.65149250000000003</v>
      </c>
      <c r="V79" s="22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</row>
    <row r="80" spans="1:68">
      <c r="A80" s="26">
        <v>79</v>
      </c>
      <c r="B80" s="32">
        <v>0.62849999999999995</v>
      </c>
      <c r="C80" s="32">
        <v>0.62849999999999995</v>
      </c>
      <c r="D80" s="32">
        <v>0.62849999999999995</v>
      </c>
      <c r="E80" s="32">
        <v>0.62849999999999995</v>
      </c>
      <c r="F80" s="32">
        <v>0.62849999999999995</v>
      </c>
      <c r="G80" s="32">
        <v>0.62849999999999995</v>
      </c>
      <c r="H80" s="33">
        <v>0.62990000000000002</v>
      </c>
      <c r="I80" s="32">
        <v>0.63170000000000004</v>
      </c>
      <c r="J80" s="32">
        <v>0.63280000000000003</v>
      </c>
      <c r="K80" s="32">
        <v>0.63529999999999998</v>
      </c>
      <c r="L80" s="32">
        <v>0.63560000000000005</v>
      </c>
      <c r="M80" s="32">
        <v>0.63639999999999997</v>
      </c>
      <c r="N80" s="32">
        <v>0.63739999999999997</v>
      </c>
      <c r="O80" s="32">
        <v>0.63790000000000002</v>
      </c>
      <c r="P80" s="32">
        <v>0.63790000000000002</v>
      </c>
      <c r="Q80" s="32">
        <v>0.63790000000000002</v>
      </c>
      <c r="R80" s="32">
        <v>0.63790000000000002</v>
      </c>
      <c r="S80" s="32">
        <v>0.63790000000000002</v>
      </c>
      <c r="T80" s="32">
        <v>0.63790000000000002</v>
      </c>
      <c r="U80" s="32">
        <v>0.63787249999999995</v>
      </c>
      <c r="V80" s="22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</row>
    <row r="81" spans="1:68">
      <c r="A81" s="34">
        <v>80</v>
      </c>
      <c r="B81" s="35">
        <v>0.61380000000000001</v>
      </c>
      <c r="C81" s="35">
        <v>0.61380000000000001</v>
      </c>
      <c r="D81" s="35">
        <v>0.61380000000000001</v>
      </c>
      <c r="E81" s="35">
        <v>0.61380000000000001</v>
      </c>
      <c r="F81" s="35">
        <v>0.61380000000000001</v>
      </c>
      <c r="G81" s="35">
        <v>0.61380000000000001</v>
      </c>
      <c r="H81" s="35">
        <v>0.61519999999999997</v>
      </c>
      <c r="I81" s="35">
        <v>0.61719999999999997</v>
      </c>
      <c r="J81" s="35">
        <v>0.61829999999999996</v>
      </c>
      <c r="K81" s="35">
        <v>0.62090000000000001</v>
      </c>
      <c r="L81" s="35">
        <v>0.62119999999999997</v>
      </c>
      <c r="M81" s="35">
        <v>0.62209999999999999</v>
      </c>
      <c r="N81" s="35">
        <v>0.62309999999999999</v>
      </c>
      <c r="O81" s="35">
        <v>0.62360000000000004</v>
      </c>
      <c r="P81" s="35">
        <v>0.62360000000000004</v>
      </c>
      <c r="Q81" s="35">
        <v>0.62360000000000004</v>
      </c>
      <c r="R81" s="35">
        <v>0.62360000000000004</v>
      </c>
      <c r="S81" s="35">
        <v>0.62360000000000004</v>
      </c>
      <c r="T81" s="35">
        <v>0.62360000000000004</v>
      </c>
      <c r="U81" s="35">
        <v>0.62355249999999995</v>
      </c>
      <c r="V81" s="22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</row>
    <row r="82" spans="1:68">
      <c r="A82" s="26">
        <v>81</v>
      </c>
      <c r="B82" s="32">
        <v>0.59850000000000003</v>
      </c>
      <c r="C82" s="32">
        <v>0.59850000000000003</v>
      </c>
      <c r="D82" s="32">
        <v>0.59850000000000003</v>
      </c>
      <c r="E82" s="32">
        <v>0.59850000000000003</v>
      </c>
      <c r="F82" s="32">
        <v>0.59850000000000003</v>
      </c>
      <c r="G82" s="32">
        <v>0.59850000000000003</v>
      </c>
      <c r="H82" s="33">
        <v>0.6</v>
      </c>
      <c r="I82" s="32">
        <v>0.60199999999999998</v>
      </c>
      <c r="J82" s="32">
        <v>0.60319999999999996</v>
      </c>
      <c r="K82" s="32">
        <v>0.60589999999999999</v>
      </c>
      <c r="L82" s="32">
        <v>0.60619999999999996</v>
      </c>
      <c r="M82" s="32">
        <v>0.60709999999999997</v>
      </c>
      <c r="N82" s="32">
        <v>0.60819999999999996</v>
      </c>
      <c r="O82" s="32">
        <v>0.60850000000000004</v>
      </c>
      <c r="P82" s="32">
        <v>0.60850000000000004</v>
      </c>
      <c r="Q82" s="32">
        <v>0.60850000000000004</v>
      </c>
      <c r="R82" s="32">
        <v>0.60850000000000004</v>
      </c>
      <c r="S82" s="32">
        <v>0.60850000000000004</v>
      </c>
      <c r="T82" s="32">
        <v>0.60850000000000004</v>
      </c>
      <c r="U82" s="32">
        <v>0.60853250000000003</v>
      </c>
      <c r="V82" s="22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</row>
    <row r="83" spans="1:68">
      <c r="A83" s="26">
        <v>82</v>
      </c>
      <c r="B83" s="32">
        <v>0.58250000000000002</v>
      </c>
      <c r="C83" s="32">
        <v>0.58250000000000002</v>
      </c>
      <c r="D83" s="32">
        <v>0.58250000000000002</v>
      </c>
      <c r="E83" s="32">
        <v>0.58250000000000002</v>
      </c>
      <c r="F83" s="32">
        <v>0.58250000000000002</v>
      </c>
      <c r="G83" s="32">
        <v>0.58250000000000002</v>
      </c>
      <c r="H83" s="33">
        <v>0.58409999999999995</v>
      </c>
      <c r="I83" s="32">
        <v>0.58609999999999995</v>
      </c>
      <c r="J83" s="32">
        <v>0.58740000000000003</v>
      </c>
      <c r="K83" s="32">
        <v>0.59009999999999996</v>
      </c>
      <c r="L83" s="32">
        <v>0.59050000000000002</v>
      </c>
      <c r="M83" s="32">
        <v>0.59140000000000004</v>
      </c>
      <c r="N83" s="32">
        <v>0.59250000000000003</v>
      </c>
      <c r="O83" s="32">
        <v>0.59279999999999999</v>
      </c>
      <c r="P83" s="32">
        <v>0.59279999999999999</v>
      </c>
      <c r="Q83" s="32">
        <v>0.59279999999999999</v>
      </c>
      <c r="R83" s="32">
        <v>0.59279999999999999</v>
      </c>
      <c r="S83" s="32">
        <v>0.59279999999999999</v>
      </c>
      <c r="T83" s="32">
        <v>0.59279999999999999</v>
      </c>
      <c r="U83" s="32">
        <v>0.59281249999999996</v>
      </c>
      <c r="V83" s="22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</row>
    <row r="84" spans="1:68">
      <c r="A84" s="26">
        <v>83</v>
      </c>
      <c r="B84" s="32">
        <v>0.56599999999999995</v>
      </c>
      <c r="C84" s="32">
        <v>0.56599999999999995</v>
      </c>
      <c r="D84" s="32">
        <v>0.56599999999999995</v>
      </c>
      <c r="E84" s="32">
        <v>0.56599999999999995</v>
      </c>
      <c r="F84" s="32">
        <v>0.56599999999999995</v>
      </c>
      <c r="G84" s="32">
        <v>0.56599999999999995</v>
      </c>
      <c r="H84" s="33">
        <v>0.5675</v>
      </c>
      <c r="I84" s="32">
        <v>0.5696</v>
      </c>
      <c r="J84" s="32">
        <v>0.57089999999999996</v>
      </c>
      <c r="K84" s="32">
        <v>0.57369999999999999</v>
      </c>
      <c r="L84" s="32">
        <v>0.57399999999999995</v>
      </c>
      <c r="M84" s="32">
        <v>0.57499999999999996</v>
      </c>
      <c r="N84" s="32">
        <v>0.57609999999999995</v>
      </c>
      <c r="O84" s="32">
        <v>0.57640000000000002</v>
      </c>
      <c r="P84" s="32">
        <v>0.57640000000000002</v>
      </c>
      <c r="Q84" s="32">
        <v>0.57640000000000002</v>
      </c>
      <c r="R84" s="32">
        <v>0.57640000000000002</v>
      </c>
      <c r="S84" s="32">
        <v>0.57640000000000002</v>
      </c>
      <c r="T84" s="32">
        <v>0.57640000000000002</v>
      </c>
      <c r="U84" s="32">
        <v>0.57639249999999997</v>
      </c>
      <c r="V84" s="22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</row>
    <row r="85" spans="1:68">
      <c r="A85" s="26">
        <v>84</v>
      </c>
      <c r="B85" s="32">
        <v>0.54879999999999995</v>
      </c>
      <c r="C85" s="32">
        <v>0.54879999999999995</v>
      </c>
      <c r="D85" s="32">
        <v>0.54879999999999995</v>
      </c>
      <c r="E85" s="32">
        <v>0.54879999999999995</v>
      </c>
      <c r="F85" s="32">
        <v>0.54879999999999995</v>
      </c>
      <c r="G85" s="32">
        <v>0.54879999999999995</v>
      </c>
      <c r="H85" s="33">
        <v>0.55030000000000001</v>
      </c>
      <c r="I85" s="32">
        <v>0.5524</v>
      </c>
      <c r="J85" s="32">
        <v>0.55369999999999997</v>
      </c>
      <c r="K85" s="32">
        <v>0.55659999999999998</v>
      </c>
      <c r="L85" s="32">
        <v>0.55689999999999995</v>
      </c>
      <c r="M85" s="32">
        <v>0.55789999999999995</v>
      </c>
      <c r="N85" s="32">
        <v>0.55900000000000005</v>
      </c>
      <c r="O85" s="32">
        <v>0.55930000000000002</v>
      </c>
      <c r="P85" s="32">
        <v>0.55930000000000002</v>
      </c>
      <c r="Q85" s="32">
        <v>0.55930000000000002</v>
      </c>
      <c r="R85" s="32">
        <v>0.55930000000000002</v>
      </c>
      <c r="S85" s="32">
        <v>0.55930000000000002</v>
      </c>
      <c r="T85" s="32">
        <v>0.55930000000000002</v>
      </c>
      <c r="U85" s="32">
        <v>0.55927249999999995</v>
      </c>
      <c r="V85" s="22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</row>
    <row r="86" spans="1:68">
      <c r="A86" s="34">
        <v>85</v>
      </c>
      <c r="B86" s="35">
        <v>0.53090000000000004</v>
      </c>
      <c r="C86" s="35">
        <v>0.53090000000000004</v>
      </c>
      <c r="D86" s="35">
        <v>0.53090000000000004</v>
      </c>
      <c r="E86" s="35">
        <v>0.53090000000000004</v>
      </c>
      <c r="F86" s="35">
        <v>0.53090000000000004</v>
      </c>
      <c r="G86" s="35">
        <v>0.53090000000000004</v>
      </c>
      <c r="H86" s="35">
        <v>0.53239999999999998</v>
      </c>
      <c r="I86" s="35">
        <v>0.53459999999999996</v>
      </c>
      <c r="J86" s="35">
        <v>0.53590000000000004</v>
      </c>
      <c r="K86" s="35">
        <v>0.53879999999999995</v>
      </c>
      <c r="L86" s="35">
        <v>0.53910000000000002</v>
      </c>
      <c r="M86" s="35">
        <v>0.54010000000000002</v>
      </c>
      <c r="N86" s="35">
        <v>0.54120000000000001</v>
      </c>
      <c r="O86" s="35">
        <v>0.54149999999999998</v>
      </c>
      <c r="P86" s="35">
        <v>0.54149999999999998</v>
      </c>
      <c r="Q86" s="35">
        <v>0.54149999999999998</v>
      </c>
      <c r="R86" s="35">
        <v>0.54149999999999998</v>
      </c>
      <c r="S86" s="35">
        <v>0.54149999999999998</v>
      </c>
      <c r="T86" s="35">
        <v>0.54149999999999998</v>
      </c>
      <c r="U86" s="35">
        <v>0.5414525</v>
      </c>
      <c r="V86" s="22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</row>
    <row r="87" spans="1:68">
      <c r="A87" s="26">
        <v>86</v>
      </c>
      <c r="B87" s="32">
        <v>0.51239999999999997</v>
      </c>
      <c r="C87" s="32">
        <v>0.51239999999999997</v>
      </c>
      <c r="D87" s="32">
        <v>0.51239999999999997</v>
      </c>
      <c r="E87" s="32">
        <v>0.51239999999999997</v>
      </c>
      <c r="F87" s="32">
        <v>0.51239999999999997</v>
      </c>
      <c r="G87" s="32">
        <v>0.51239999999999997</v>
      </c>
      <c r="H87" s="33">
        <v>0.51390000000000002</v>
      </c>
      <c r="I87" s="32">
        <v>0.5161</v>
      </c>
      <c r="J87" s="32">
        <v>0.51739999999999997</v>
      </c>
      <c r="K87" s="32">
        <v>0.52029999999999998</v>
      </c>
      <c r="L87" s="32">
        <v>0.52059999999999995</v>
      </c>
      <c r="M87" s="32">
        <v>0.52159999999999995</v>
      </c>
      <c r="N87" s="32">
        <v>0.52270000000000005</v>
      </c>
      <c r="O87" s="32">
        <v>0.52290000000000003</v>
      </c>
      <c r="P87" s="32">
        <v>0.52290000000000003</v>
      </c>
      <c r="Q87" s="32">
        <v>0.52290000000000003</v>
      </c>
      <c r="R87" s="32">
        <v>0.52290000000000003</v>
      </c>
      <c r="S87" s="32">
        <v>0.52290000000000003</v>
      </c>
      <c r="T87" s="32">
        <v>0.52290000000000003</v>
      </c>
      <c r="U87" s="32">
        <v>0.52293250000000002</v>
      </c>
      <c r="V87" s="22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</row>
    <row r="88" spans="1:68">
      <c r="A88" s="26">
        <v>87</v>
      </c>
      <c r="B88" s="32">
        <v>0.49330000000000002</v>
      </c>
      <c r="C88" s="32">
        <v>0.49330000000000002</v>
      </c>
      <c r="D88" s="32">
        <v>0.49330000000000002</v>
      </c>
      <c r="E88" s="32">
        <v>0.49330000000000002</v>
      </c>
      <c r="F88" s="32">
        <v>0.49330000000000002</v>
      </c>
      <c r="G88" s="32">
        <v>0.49330000000000002</v>
      </c>
      <c r="H88" s="33">
        <v>0.49480000000000002</v>
      </c>
      <c r="I88" s="32">
        <v>0.49690000000000001</v>
      </c>
      <c r="J88" s="32">
        <v>0.49819999999999998</v>
      </c>
      <c r="K88" s="32">
        <v>0.50109999999999999</v>
      </c>
      <c r="L88" s="32">
        <v>0.50139999999999996</v>
      </c>
      <c r="M88" s="32">
        <v>0.50239999999999996</v>
      </c>
      <c r="N88" s="32">
        <v>0.50349999999999995</v>
      </c>
      <c r="O88" s="32">
        <v>0.50370000000000004</v>
      </c>
      <c r="P88" s="32">
        <v>0.50370000000000004</v>
      </c>
      <c r="Q88" s="32">
        <v>0.50370000000000004</v>
      </c>
      <c r="R88" s="32">
        <v>0.50370000000000004</v>
      </c>
      <c r="S88" s="32">
        <v>0.50370000000000004</v>
      </c>
      <c r="T88" s="32">
        <v>0.50370000000000004</v>
      </c>
      <c r="U88" s="32">
        <v>0.50371250000000001</v>
      </c>
      <c r="V88" s="22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</row>
    <row r="89" spans="1:68">
      <c r="A89" s="26">
        <v>88</v>
      </c>
      <c r="B89" s="32">
        <v>0.47349999999999998</v>
      </c>
      <c r="C89" s="32">
        <v>0.47349999999999998</v>
      </c>
      <c r="D89" s="32">
        <v>0.47349999999999998</v>
      </c>
      <c r="E89" s="32">
        <v>0.47349999999999998</v>
      </c>
      <c r="F89" s="32">
        <v>0.47349999999999998</v>
      </c>
      <c r="G89" s="32">
        <v>0.47349999999999998</v>
      </c>
      <c r="H89" s="33">
        <v>0.47499999999999998</v>
      </c>
      <c r="I89" s="32">
        <v>0.47710000000000002</v>
      </c>
      <c r="J89" s="32">
        <v>0.4783</v>
      </c>
      <c r="K89" s="32">
        <v>0.48120000000000002</v>
      </c>
      <c r="L89" s="32">
        <v>0.48149999999999998</v>
      </c>
      <c r="M89" s="32">
        <v>0.48249999999999998</v>
      </c>
      <c r="N89" s="32">
        <v>0.48359999999999997</v>
      </c>
      <c r="O89" s="32">
        <v>0.48380000000000001</v>
      </c>
      <c r="P89" s="32">
        <v>0.48380000000000001</v>
      </c>
      <c r="Q89" s="32">
        <v>0.48380000000000001</v>
      </c>
      <c r="R89" s="32">
        <v>0.48380000000000001</v>
      </c>
      <c r="S89" s="32">
        <v>0.48380000000000001</v>
      </c>
      <c r="T89" s="32">
        <v>0.48380000000000001</v>
      </c>
      <c r="U89" s="32">
        <v>0.48379250000000001</v>
      </c>
      <c r="V89" s="22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</row>
    <row r="90" spans="1:68">
      <c r="A90" s="26">
        <v>89</v>
      </c>
      <c r="B90" s="32">
        <v>0.4531</v>
      </c>
      <c r="C90" s="32">
        <v>0.4531</v>
      </c>
      <c r="D90" s="32">
        <v>0.4531</v>
      </c>
      <c r="E90" s="32">
        <v>0.4531</v>
      </c>
      <c r="F90" s="32">
        <v>0.4531</v>
      </c>
      <c r="G90" s="32">
        <v>0.4531</v>
      </c>
      <c r="H90" s="33">
        <v>0.45450000000000002</v>
      </c>
      <c r="I90" s="32">
        <v>0.45660000000000001</v>
      </c>
      <c r="J90" s="32">
        <v>0.45779999999999998</v>
      </c>
      <c r="K90" s="32">
        <v>0.46060000000000001</v>
      </c>
      <c r="L90" s="32">
        <v>0.46089999999999998</v>
      </c>
      <c r="M90" s="32">
        <v>0.46189999999999998</v>
      </c>
      <c r="N90" s="32">
        <v>0.46300000000000002</v>
      </c>
      <c r="O90" s="32">
        <v>0.4632</v>
      </c>
      <c r="P90" s="32">
        <v>0.4632</v>
      </c>
      <c r="Q90" s="32">
        <v>0.4632</v>
      </c>
      <c r="R90" s="32">
        <v>0.4632</v>
      </c>
      <c r="S90" s="32">
        <v>0.4632</v>
      </c>
      <c r="T90" s="32">
        <v>0.4632</v>
      </c>
      <c r="U90" s="32">
        <v>0.46317249999999999</v>
      </c>
      <c r="V90" s="22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</row>
    <row r="91" spans="1:68">
      <c r="A91" s="34">
        <v>90</v>
      </c>
      <c r="B91" s="35">
        <v>0.43209999999999998</v>
      </c>
      <c r="C91" s="35">
        <v>0.43209999999999998</v>
      </c>
      <c r="D91" s="35">
        <v>0.43209999999999998</v>
      </c>
      <c r="E91" s="35">
        <v>0.43209999999999998</v>
      </c>
      <c r="F91" s="35">
        <v>0.43209999999999998</v>
      </c>
      <c r="G91" s="35">
        <v>0.43209999999999998</v>
      </c>
      <c r="H91" s="35">
        <v>0.43340000000000001</v>
      </c>
      <c r="I91" s="35">
        <v>0.43540000000000001</v>
      </c>
      <c r="J91" s="35">
        <v>0.43659999999999999</v>
      </c>
      <c r="K91" s="35">
        <v>0.43930000000000002</v>
      </c>
      <c r="L91" s="35">
        <v>0.43959999999999999</v>
      </c>
      <c r="M91" s="35">
        <v>0.44059999999999999</v>
      </c>
      <c r="N91" s="35">
        <v>0.44169999999999998</v>
      </c>
      <c r="O91" s="35">
        <v>0.44190000000000002</v>
      </c>
      <c r="P91" s="35">
        <v>0.44190000000000002</v>
      </c>
      <c r="Q91" s="35">
        <v>0.44190000000000002</v>
      </c>
      <c r="R91" s="35">
        <v>0.44190000000000002</v>
      </c>
      <c r="S91" s="35">
        <v>0.44190000000000002</v>
      </c>
      <c r="T91" s="35">
        <v>0.44190000000000002</v>
      </c>
      <c r="U91" s="35">
        <v>0.44185249999999998</v>
      </c>
      <c r="V91" s="22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</row>
    <row r="92" spans="1:68">
      <c r="A92" s="26">
        <v>91</v>
      </c>
      <c r="B92" s="32">
        <v>0.41039999999999999</v>
      </c>
      <c r="C92" s="32">
        <v>0.41039999999999999</v>
      </c>
      <c r="D92" s="32">
        <v>0.41039999999999999</v>
      </c>
      <c r="E92" s="32">
        <v>0.41039999999999999</v>
      </c>
      <c r="F92" s="32">
        <v>0.41039999999999999</v>
      </c>
      <c r="G92" s="32">
        <v>0.41039999999999999</v>
      </c>
      <c r="H92" s="33">
        <v>0.41170000000000001</v>
      </c>
      <c r="I92" s="32">
        <v>0.41360000000000002</v>
      </c>
      <c r="J92" s="32">
        <v>0.4148</v>
      </c>
      <c r="K92" s="32">
        <v>0.41739999999999999</v>
      </c>
      <c r="L92" s="32">
        <v>0.41770000000000002</v>
      </c>
      <c r="M92" s="32">
        <v>0.41860000000000003</v>
      </c>
      <c r="N92" s="32">
        <v>0.41970000000000002</v>
      </c>
      <c r="O92" s="32">
        <v>0.41980000000000001</v>
      </c>
      <c r="P92" s="32">
        <v>0.41980000000000001</v>
      </c>
      <c r="Q92" s="32">
        <v>0.41980000000000001</v>
      </c>
      <c r="R92" s="32">
        <v>0.41980000000000001</v>
      </c>
      <c r="S92" s="32">
        <v>0.41980000000000001</v>
      </c>
      <c r="T92" s="32">
        <v>0.41980000000000001</v>
      </c>
      <c r="U92" s="32">
        <v>0.4198325</v>
      </c>
      <c r="V92" s="22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</row>
    <row r="93" spans="1:68">
      <c r="A93" s="26">
        <v>92</v>
      </c>
      <c r="B93" s="32">
        <v>0.3881</v>
      </c>
      <c r="C93" s="32">
        <v>0.3881</v>
      </c>
      <c r="D93" s="32">
        <v>0.3881</v>
      </c>
      <c r="E93" s="32">
        <v>0.3881</v>
      </c>
      <c r="F93" s="32">
        <v>0.3881</v>
      </c>
      <c r="G93" s="32">
        <v>0.3881</v>
      </c>
      <c r="H93" s="33">
        <v>0.38929999999999998</v>
      </c>
      <c r="I93" s="32">
        <v>0.3911</v>
      </c>
      <c r="J93" s="32">
        <v>0.39219999999999999</v>
      </c>
      <c r="K93" s="32">
        <v>0.3947</v>
      </c>
      <c r="L93" s="32">
        <v>0.39500000000000002</v>
      </c>
      <c r="M93" s="32">
        <v>0.39589999999999997</v>
      </c>
      <c r="N93" s="32">
        <v>0.39689999999999998</v>
      </c>
      <c r="O93" s="32">
        <v>0.39710000000000001</v>
      </c>
      <c r="P93" s="32">
        <v>0.39710000000000001</v>
      </c>
      <c r="Q93" s="32">
        <v>0.39710000000000001</v>
      </c>
      <c r="R93" s="32">
        <v>0.39710000000000001</v>
      </c>
      <c r="S93" s="32">
        <v>0.39710000000000001</v>
      </c>
      <c r="T93" s="32">
        <v>0.39710000000000001</v>
      </c>
      <c r="U93" s="32">
        <v>0.39711249999999998</v>
      </c>
      <c r="V93" s="22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</row>
    <row r="94" spans="1:68">
      <c r="A94" s="26">
        <v>93</v>
      </c>
      <c r="B94" s="32">
        <v>0.36520000000000002</v>
      </c>
      <c r="C94" s="32">
        <v>0.36520000000000002</v>
      </c>
      <c r="D94" s="32">
        <v>0.36520000000000002</v>
      </c>
      <c r="E94" s="32">
        <v>0.36520000000000002</v>
      </c>
      <c r="F94" s="32">
        <v>0.36520000000000002</v>
      </c>
      <c r="G94" s="32">
        <v>0.36520000000000002</v>
      </c>
      <c r="H94" s="33">
        <v>0.36630000000000001</v>
      </c>
      <c r="I94" s="32">
        <v>0.36799999999999999</v>
      </c>
      <c r="J94" s="32">
        <v>0.36899999999999999</v>
      </c>
      <c r="K94" s="32">
        <v>0.37140000000000001</v>
      </c>
      <c r="L94" s="32">
        <v>0.37169999999999997</v>
      </c>
      <c r="M94" s="32">
        <v>0.37259999999999999</v>
      </c>
      <c r="N94" s="32">
        <v>0.3735</v>
      </c>
      <c r="O94" s="32">
        <v>0.37369999999999998</v>
      </c>
      <c r="P94" s="32">
        <v>0.37369999999999998</v>
      </c>
      <c r="Q94" s="32">
        <v>0.37369999999999998</v>
      </c>
      <c r="R94" s="32">
        <v>0.37369999999999998</v>
      </c>
      <c r="S94" s="32">
        <v>0.37369999999999998</v>
      </c>
      <c r="T94" s="32">
        <v>0.37369999999999998</v>
      </c>
      <c r="U94" s="32">
        <v>0.37369249999999998</v>
      </c>
      <c r="V94" s="22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</row>
    <row r="95" spans="1:68">
      <c r="A95" s="26">
        <v>94</v>
      </c>
      <c r="B95" s="32">
        <v>0.34160000000000001</v>
      </c>
      <c r="C95" s="32">
        <v>0.34160000000000001</v>
      </c>
      <c r="D95" s="32">
        <v>0.34160000000000001</v>
      </c>
      <c r="E95" s="32">
        <v>0.34160000000000001</v>
      </c>
      <c r="F95" s="32">
        <v>0.34160000000000001</v>
      </c>
      <c r="G95" s="32">
        <v>0.34160000000000001</v>
      </c>
      <c r="H95" s="33">
        <v>0.34260000000000002</v>
      </c>
      <c r="I95" s="32">
        <v>0.34420000000000001</v>
      </c>
      <c r="J95" s="32">
        <v>0.34510000000000002</v>
      </c>
      <c r="K95" s="32">
        <v>0.34739999999999999</v>
      </c>
      <c r="L95" s="32">
        <v>0.34760000000000002</v>
      </c>
      <c r="M95" s="32">
        <v>0.34849999999999998</v>
      </c>
      <c r="N95" s="32">
        <v>0.34939999999999999</v>
      </c>
      <c r="O95" s="32">
        <v>0.34960000000000002</v>
      </c>
      <c r="P95" s="32">
        <v>0.34960000000000002</v>
      </c>
      <c r="Q95" s="32">
        <v>0.34960000000000002</v>
      </c>
      <c r="R95" s="32">
        <v>0.34960000000000002</v>
      </c>
      <c r="S95" s="32">
        <v>0.34960000000000002</v>
      </c>
      <c r="T95" s="32">
        <v>0.34960000000000002</v>
      </c>
      <c r="U95" s="32">
        <v>0.34957250000000001</v>
      </c>
      <c r="V95" s="22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</row>
    <row r="96" spans="1:68">
      <c r="A96" s="34">
        <v>95</v>
      </c>
      <c r="B96" s="35">
        <v>0.31740000000000002</v>
      </c>
      <c r="C96" s="35">
        <v>0.31740000000000002</v>
      </c>
      <c r="D96" s="35">
        <v>0.31740000000000002</v>
      </c>
      <c r="E96" s="35">
        <v>0.31740000000000002</v>
      </c>
      <c r="F96" s="35">
        <v>0.31740000000000002</v>
      </c>
      <c r="G96" s="35">
        <v>0.31740000000000002</v>
      </c>
      <c r="H96" s="35">
        <v>0.31819999999999998</v>
      </c>
      <c r="I96" s="35">
        <v>0.31969999999999998</v>
      </c>
      <c r="J96" s="35">
        <v>0.3206</v>
      </c>
      <c r="K96" s="35">
        <v>0.3226</v>
      </c>
      <c r="L96" s="35">
        <v>0.32290000000000002</v>
      </c>
      <c r="M96" s="35">
        <v>0.32369999999999999</v>
      </c>
      <c r="N96" s="35">
        <v>0.32450000000000001</v>
      </c>
      <c r="O96" s="35">
        <v>0.32479999999999998</v>
      </c>
      <c r="P96" s="35">
        <v>0.32479999999999998</v>
      </c>
      <c r="Q96" s="35">
        <v>0.32479999999999998</v>
      </c>
      <c r="R96" s="35">
        <v>0.32479999999999998</v>
      </c>
      <c r="S96" s="35">
        <v>0.32479999999999998</v>
      </c>
      <c r="T96" s="35">
        <v>0.32479999999999998</v>
      </c>
      <c r="U96" s="35">
        <v>0.3247525</v>
      </c>
      <c r="V96" s="22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</row>
    <row r="97" spans="1:68">
      <c r="A97" s="26">
        <v>96</v>
      </c>
      <c r="B97" s="32">
        <v>0.29260000000000003</v>
      </c>
      <c r="C97" s="32">
        <v>0.29260000000000003</v>
      </c>
      <c r="D97" s="32">
        <v>0.29260000000000003</v>
      </c>
      <c r="E97" s="32">
        <v>0.29260000000000003</v>
      </c>
      <c r="F97" s="32">
        <v>0.29260000000000003</v>
      </c>
      <c r="G97" s="32">
        <v>0.29260000000000003</v>
      </c>
      <c r="H97" s="33">
        <v>0.29330000000000001</v>
      </c>
      <c r="I97" s="32">
        <v>0.29459999999999997</v>
      </c>
      <c r="J97" s="32">
        <v>0.2954</v>
      </c>
      <c r="K97" s="32">
        <v>0.29720000000000002</v>
      </c>
      <c r="L97" s="32">
        <v>0.2974</v>
      </c>
      <c r="M97" s="32">
        <v>0.29820000000000002</v>
      </c>
      <c r="N97" s="32">
        <v>0.29899999999999999</v>
      </c>
      <c r="O97" s="32">
        <v>0.29920000000000002</v>
      </c>
      <c r="P97" s="32">
        <v>0.29920000000000002</v>
      </c>
      <c r="Q97" s="32">
        <v>0.29920000000000002</v>
      </c>
      <c r="R97" s="32">
        <v>0.29920000000000002</v>
      </c>
      <c r="S97" s="32">
        <v>0.29920000000000002</v>
      </c>
      <c r="T97" s="32">
        <v>0.29920000000000002</v>
      </c>
      <c r="U97" s="32">
        <v>0.29923250000000001</v>
      </c>
      <c r="V97" s="22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</row>
    <row r="98" spans="1:68">
      <c r="A98" s="26">
        <v>97</v>
      </c>
      <c r="B98" s="32">
        <v>0.2671</v>
      </c>
      <c r="C98" s="32">
        <v>0.2671</v>
      </c>
      <c r="D98" s="32">
        <v>0.2671</v>
      </c>
      <c r="E98" s="32">
        <v>0.2671</v>
      </c>
      <c r="F98" s="32">
        <v>0.2671</v>
      </c>
      <c r="G98" s="32">
        <v>0.2671</v>
      </c>
      <c r="H98" s="33">
        <v>0.2676</v>
      </c>
      <c r="I98" s="32">
        <v>0.26879999999999998</v>
      </c>
      <c r="J98" s="32">
        <v>0.26950000000000002</v>
      </c>
      <c r="K98" s="32">
        <v>0.27110000000000001</v>
      </c>
      <c r="L98" s="32">
        <v>0.27129999999999999</v>
      </c>
      <c r="M98" s="32">
        <v>0.27200000000000002</v>
      </c>
      <c r="N98" s="32">
        <v>0.2727</v>
      </c>
      <c r="O98" s="32">
        <v>0.27300000000000002</v>
      </c>
      <c r="P98" s="32">
        <v>0.27300000000000002</v>
      </c>
      <c r="Q98" s="32">
        <v>0.27300000000000002</v>
      </c>
      <c r="R98" s="32">
        <v>0.27300000000000002</v>
      </c>
      <c r="S98" s="32">
        <v>0.27300000000000002</v>
      </c>
      <c r="T98" s="32">
        <v>0.27300000000000002</v>
      </c>
      <c r="U98" s="32">
        <v>0.27301249999999999</v>
      </c>
      <c r="V98" s="22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>
      <c r="A99" s="26">
        <v>98</v>
      </c>
      <c r="B99" s="32">
        <v>0.2409</v>
      </c>
      <c r="C99" s="32">
        <v>0.2409</v>
      </c>
      <c r="D99" s="32">
        <v>0.2409</v>
      </c>
      <c r="E99" s="32">
        <v>0.2409</v>
      </c>
      <c r="F99" s="32">
        <v>0.2409</v>
      </c>
      <c r="G99" s="32">
        <v>0.2409</v>
      </c>
      <c r="H99" s="33">
        <v>0.24129999999999999</v>
      </c>
      <c r="I99" s="32">
        <v>0.2424</v>
      </c>
      <c r="J99" s="32">
        <v>0.2429</v>
      </c>
      <c r="K99" s="32">
        <v>0.24429999999999999</v>
      </c>
      <c r="L99" s="32">
        <v>0.2445</v>
      </c>
      <c r="M99" s="32">
        <v>0.24510000000000001</v>
      </c>
      <c r="N99" s="32">
        <v>0.24579999999999999</v>
      </c>
      <c r="O99" s="32">
        <v>0.24610000000000001</v>
      </c>
      <c r="P99" s="32">
        <v>0.24610000000000001</v>
      </c>
      <c r="Q99" s="32">
        <v>0.24610000000000001</v>
      </c>
      <c r="R99" s="32">
        <v>0.24610000000000001</v>
      </c>
      <c r="S99" s="32">
        <v>0.24610000000000001</v>
      </c>
      <c r="T99" s="32">
        <v>0.24610000000000001</v>
      </c>
      <c r="U99" s="32">
        <v>0.24609249999999999</v>
      </c>
      <c r="V99" s="22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</row>
    <row r="100" spans="1:68">
      <c r="A100" s="26">
        <v>99</v>
      </c>
      <c r="B100" s="32">
        <v>0.2142</v>
      </c>
      <c r="C100" s="32">
        <v>0.2142</v>
      </c>
      <c r="D100" s="32">
        <v>0.2142</v>
      </c>
      <c r="E100" s="32">
        <v>0.2142</v>
      </c>
      <c r="F100" s="32">
        <v>0.2142</v>
      </c>
      <c r="G100" s="32">
        <v>0.2142</v>
      </c>
      <c r="H100" s="33">
        <v>0.21440000000000001</v>
      </c>
      <c r="I100" s="32">
        <v>0.21529999999999999</v>
      </c>
      <c r="J100" s="32">
        <v>0.2157</v>
      </c>
      <c r="K100" s="32">
        <v>0.21679999999999999</v>
      </c>
      <c r="L100" s="32">
        <v>0.21690000000000001</v>
      </c>
      <c r="M100" s="32">
        <v>0.2175</v>
      </c>
      <c r="N100" s="32">
        <v>0.21809999999999999</v>
      </c>
      <c r="O100" s="32">
        <v>0.2185</v>
      </c>
      <c r="P100" s="32">
        <v>0.2185</v>
      </c>
      <c r="Q100" s="32">
        <v>0.2185</v>
      </c>
      <c r="R100" s="32">
        <v>0.2185</v>
      </c>
      <c r="S100" s="32">
        <v>0.2185</v>
      </c>
      <c r="T100" s="32">
        <v>0.2185</v>
      </c>
      <c r="U100" s="32">
        <v>0.21847249999999999</v>
      </c>
      <c r="V100" s="22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</row>
    <row r="101" spans="1:68" ht="15.75" thickBot="1">
      <c r="A101" s="34">
        <v>100</v>
      </c>
      <c r="B101" s="35">
        <v>0.18679999999999999</v>
      </c>
      <c r="C101" s="35">
        <v>0.18679999999999999</v>
      </c>
      <c r="D101" s="35">
        <v>0.18679999999999999</v>
      </c>
      <c r="E101" s="35">
        <v>0.18679999999999999</v>
      </c>
      <c r="F101" s="35">
        <v>0.18679999999999999</v>
      </c>
      <c r="G101" s="35">
        <v>0.18679999999999999</v>
      </c>
      <c r="H101" s="35">
        <v>0.18679999999999999</v>
      </c>
      <c r="I101" s="35">
        <v>0.1875</v>
      </c>
      <c r="J101" s="35">
        <v>0.18779999999999999</v>
      </c>
      <c r="K101" s="35">
        <v>0.18859999999999999</v>
      </c>
      <c r="L101" s="35">
        <v>0.18870000000000001</v>
      </c>
      <c r="M101" s="35">
        <v>0.18920000000000001</v>
      </c>
      <c r="N101" s="35">
        <v>0.1898</v>
      </c>
      <c r="O101" s="35">
        <v>0.19020000000000001</v>
      </c>
      <c r="P101" s="35">
        <v>0.19020000000000001</v>
      </c>
      <c r="Q101" s="35">
        <v>0.19020000000000001</v>
      </c>
      <c r="R101" s="35">
        <v>0.19020000000000001</v>
      </c>
      <c r="S101" s="35">
        <v>0.19020000000000001</v>
      </c>
      <c r="T101" s="35">
        <v>0.19020000000000001</v>
      </c>
      <c r="U101" s="35">
        <v>0.1901525</v>
      </c>
      <c r="V101" s="22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</row>
    <row r="102" spans="1:68" ht="15.75">
      <c r="A102" s="36"/>
      <c r="B102" s="37"/>
      <c r="C102" s="37"/>
      <c r="D102" s="37"/>
      <c r="E102" s="37"/>
      <c r="F102" s="37"/>
      <c r="G102" s="38"/>
      <c r="H102" s="37"/>
      <c r="I102" s="37"/>
      <c r="J102" s="37"/>
      <c r="K102" s="37"/>
      <c r="L102" s="37"/>
      <c r="M102" s="37"/>
      <c r="N102" s="37"/>
      <c r="O102" s="38"/>
      <c r="P102" s="38"/>
      <c r="Q102" s="38"/>
      <c r="R102" s="38"/>
      <c r="S102" s="38"/>
      <c r="T102" s="38"/>
      <c r="U102" s="38"/>
    </row>
    <row r="103" spans="1:68" ht="15.75">
      <c r="A103" s="39" t="s">
        <v>313</v>
      </c>
      <c r="B103" s="40"/>
      <c r="C103" s="40"/>
      <c r="D103" s="40"/>
      <c r="E103" s="40"/>
      <c r="F103" s="40"/>
    </row>
    <row r="104" spans="1:68" ht="15.75">
      <c r="A104" s="39" t="s">
        <v>314</v>
      </c>
      <c r="B104" s="40"/>
      <c r="C104" s="40"/>
      <c r="D104" s="40"/>
      <c r="E104" s="40"/>
      <c r="F104" s="40"/>
    </row>
    <row r="105" spans="1:68" ht="15.75">
      <c r="A105" s="102" t="s">
        <v>315</v>
      </c>
      <c r="B105" s="40"/>
      <c r="C105" s="40"/>
      <c r="D105" s="40"/>
      <c r="E105" s="40"/>
      <c r="F105" s="40"/>
      <c r="I105" s="39" t="s">
        <v>316</v>
      </c>
    </row>
    <row r="106" spans="1:68" ht="15.75">
      <c r="A106" s="39" t="s">
        <v>317</v>
      </c>
      <c r="B106" s="40"/>
      <c r="C106" s="40"/>
      <c r="D106" s="40"/>
      <c r="E106" s="40"/>
      <c r="F106" s="40"/>
    </row>
    <row r="107" spans="1:68" ht="15.75">
      <c r="A107" s="39" t="s">
        <v>318</v>
      </c>
      <c r="B107" s="40"/>
      <c r="C107" s="40"/>
      <c r="D107" s="40"/>
      <c r="E107" s="40"/>
      <c r="F107" s="40"/>
    </row>
  </sheetData>
  <pageMargins left="0.5" right="0.5" top="0.5" bottom="0.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IV113"/>
  <sheetViews>
    <sheetView zoomScale="87" zoomScaleNormal="87" workbookViewId="0" xr3:uid="{78B4E459-6924-5F8B-B7BA-2DD04133E49E}"/>
  </sheetViews>
  <sheetFormatPr defaultColWidth="12.42578125" defaultRowHeight="15"/>
  <cols>
    <col min="1" max="256" width="12.42578125" style="19" customWidth="1"/>
    <col min="257" max="257" width="12.42578125" style="41" customWidth="1"/>
    <col min="258" max="16384" width="12.42578125" style="41"/>
  </cols>
  <sheetData>
    <row r="1" spans="1:68" ht="24" thickBot="1">
      <c r="A1" s="62" t="s">
        <v>319</v>
      </c>
    </row>
    <row r="2" spans="1:68" ht="15.75" thickBot="1">
      <c r="A2" s="20" t="s">
        <v>293</v>
      </c>
      <c r="B2" s="21" t="s">
        <v>294</v>
      </c>
      <c r="C2" s="21" t="s">
        <v>295</v>
      </c>
      <c r="D2" s="21" t="s">
        <v>296</v>
      </c>
      <c r="E2" s="21" t="s">
        <v>297</v>
      </c>
      <c r="F2" s="21" t="s">
        <v>320</v>
      </c>
      <c r="G2" s="21" t="s">
        <v>299</v>
      </c>
      <c r="H2" s="21" t="s">
        <v>300</v>
      </c>
      <c r="I2" s="21" t="s">
        <v>258</v>
      </c>
      <c r="J2" s="21" t="s">
        <v>301</v>
      </c>
      <c r="K2" s="21" t="s">
        <v>259</v>
      </c>
      <c r="L2" s="21" t="s">
        <v>302</v>
      </c>
      <c r="M2" s="21" t="s">
        <v>261</v>
      </c>
      <c r="N2" s="21" t="s">
        <v>303</v>
      </c>
      <c r="O2" s="21" t="s">
        <v>304</v>
      </c>
      <c r="P2" s="21" t="s">
        <v>305</v>
      </c>
      <c r="Q2" s="21" t="s">
        <v>306</v>
      </c>
      <c r="R2" s="21" t="s">
        <v>307</v>
      </c>
      <c r="S2" s="21" t="s">
        <v>308</v>
      </c>
      <c r="T2" s="21" t="s">
        <v>309</v>
      </c>
      <c r="U2" s="21" t="s">
        <v>310</v>
      </c>
      <c r="V2" s="2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</row>
    <row r="3" spans="1:68">
      <c r="A3" s="20" t="s">
        <v>311</v>
      </c>
      <c r="B3" s="21">
        <v>5</v>
      </c>
      <c r="C3" s="21">
        <v>6</v>
      </c>
      <c r="D3" s="21">
        <v>6.4373760000000004</v>
      </c>
      <c r="E3" s="21">
        <v>8</v>
      </c>
      <c r="F3" s="25">
        <v>8.0467200000000005</v>
      </c>
      <c r="G3" s="21">
        <v>10</v>
      </c>
      <c r="H3" s="21">
        <v>12</v>
      </c>
      <c r="I3" s="21">
        <v>15</v>
      </c>
      <c r="J3" s="21">
        <v>16.093440000000001</v>
      </c>
      <c r="K3" s="21">
        <v>20</v>
      </c>
      <c r="L3" s="21">
        <v>21.0975</v>
      </c>
      <c r="M3" s="21">
        <v>25</v>
      </c>
      <c r="N3" s="21">
        <v>30</v>
      </c>
      <c r="O3" s="21">
        <v>42.195</v>
      </c>
      <c r="P3" s="21">
        <v>50</v>
      </c>
      <c r="Q3" s="25">
        <v>80.467200000000005</v>
      </c>
      <c r="R3" s="21">
        <v>100</v>
      </c>
      <c r="S3" s="21">
        <v>150</v>
      </c>
      <c r="T3" s="21">
        <v>160.93440000000001</v>
      </c>
      <c r="U3" s="21">
        <v>200</v>
      </c>
      <c r="V3" s="2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</row>
    <row r="4" spans="1:68">
      <c r="A4" s="26" t="s">
        <v>312</v>
      </c>
      <c r="B4" s="27">
        <v>888</v>
      </c>
      <c r="C4" s="27">
        <v>1073</v>
      </c>
      <c r="D4" s="27">
        <v>1154</v>
      </c>
      <c r="E4" s="27">
        <v>1445</v>
      </c>
      <c r="F4" s="27">
        <v>1452</v>
      </c>
      <c r="G4" s="27">
        <v>1820</v>
      </c>
      <c r="H4" s="27">
        <v>2200</v>
      </c>
      <c r="I4" s="27">
        <v>2772</v>
      </c>
      <c r="J4" s="27">
        <v>2981</v>
      </c>
      <c r="K4" s="27">
        <v>3738</v>
      </c>
      <c r="L4" s="27">
        <v>3950</v>
      </c>
      <c r="M4" s="27">
        <v>4712</v>
      </c>
      <c r="N4" s="27">
        <v>5696</v>
      </c>
      <c r="O4" s="27">
        <v>8125</v>
      </c>
      <c r="P4" s="27">
        <v>9820</v>
      </c>
      <c r="Q4" s="27">
        <v>17760</v>
      </c>
      <c r="R4" s="27">
        <v>23591</v>
      </c>
      <c r="S4" s="27">
        <v>39700</v>
      </c>
      <c r="T4" s="27">
        <v>43500</v>
      </c>
      <c r="U4" s="27">
        <v>57600</v>
      </c>
      <c r="V4" s="2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</row>
    <row r="5" spans="1:68" ht="15.75" thickBot="1">
      <c r="A5" s="26" t="s">
        <v>257</v>
      </c>
      <c r="B5" s="28">
        <v>1.0277777777777778E-2</v>
      </c>
      <c r="C5" s="28">
        <v>1.2418981481481482E-2</v>
      </c>
      <c r="D5" s="28">
        <v>1.34E-2</v>
      </c>
      <c r="E5" s="28">
        <v>1.6724537037037038E-2</v>
      </c>
      <c r="F5" s="28">
        <v>1.6805555555555556E-2</v>
      </c>
      <c r="G5" s="28">
        <v>2.1064814814814814E-2</v>
      </c>
      <c r="H5" s="28">
        <v>2.5462962962962962E-2</v>
      </c>
      <c r="I5" s="28">
        <v>3.2083333333333332E-2</v>
      </c>
      <c r="J5" s="28">
        <v>3.4502314814814812E-2</v>
      </c>
      <c r="K5" s="28">
        <v>4.3263888888888886E-2</v>
      </c>
      <c r="L5" s="28">
        <v>4.5717592592592594E-2</v>
      </c>
      <c r="M5" s="28">
        <v>5.4537037037037037E-2</v>
      </c>
      <c r="N5" s="28">
        <v>6.5925925925925929E-2</v>
      </c>
      <c r="O5" s="28">
        <v>9.4039351851851846E-2</v>
      </c>
      <c r="P5" s="28">
        <v>0.1136574074074074</v>
      </c>
      <c r="Q5" s="28">
        <v>0.20555555555555555</v>
      </c>
      <c r="R5" s="28">
        <v>0.27304398148148146</v>
      </c>
      <c r="S5" s="29">
        <v>0.45949074074074076</v>
      </c>
      <c r="T5" s="29">
        <v>0.50347222222222221</v>
      </c>
      <c r="U5" s="29">
        <v>0.66666666666666663</v>
      </c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</row>
    <row r="6" spans="1:68">
      <c r="A6" s="30">
        <v>5</v>
      </c>
      <c r="B6" s="31">
        <v>0.72499999999999998</v>
      </c>
      <c r="C6" s="31">
        <v>0.72499999999999998</v>
      </c>
      <c r="D6" s="31">
        <v>0.72499999999999998</v>
      </c>
      <c r="E6" s="31">
        <v>0.72499999999999998</v>
      </c>
      <c r="F6" s="31">
        <v>0.72499999999999998</v>
      </c>
      <c r="G6" s="31">
        <v>0.72360000000000002</v>
      </c>
      <c r="H6" s="31">
        <v>0.71809999999999996</v>
      </c>
      <c r="I6" s="31">
        <v>0.69750000000000001</v>
      </c>
      <c r="J6" s="31">
        <v>0.68379999999999996</v>
      </c>
      <c r="K6" s="31">
        <v>0.66310000000000002</v>
      </c>
      <c r="L6" s="31">
        <v>0.65629999999999999</v>
      </c>
      <c r="M6" s="31">
        <v>0.64249999999999996</v>
      </c>
      <c r="N6" s="31">
        <v>0.62880000000000003</v>
      </c>
      <c r="O6" s="31">
        <v>0.61499999999999999</v>
      </c>
      <c r="P6" s="31">
        <v>0.61499999999999999</v>
      </c>
      <c r="Q6" s="31">
        <v>0.61499999999999999</v>
      </c>
      <c r="R6" s="31">
        <v>0.61499999999999999</v>
      </c>
      <c r="S6" s="31">
        <v>0.61499999999999999</v>
      </c>
      <c r="T6" s="31">
        <v>0.61499999999999999</v>
      </c>
      <c r="U6" s="31">
        <v>0.61499999999999999</v>
      </c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1:68">
      <c r="A7" s="26">
        <v>6</v>
      </c>
      <c r="B7" s="32">
        <v>0.75790000000000002</v>
      </c>
      <c r="C7" s="32">
        <v>0.75790000000000002</v>
      </c>
      <c r="D7" s="32">
        <v>0.75790000000000002</v>
      </c>
      <c r="E7" s="32">
        <v>0.75790000000000002</v>
      </c>
      <c r="F7" s="32">
        <v>0.75790000000000002</v>
      </c>
      <c r="G7" s="32">
        <v>0.75660000000000005</v>
      </c>
      <c r="H7" s="33">
        <v>0.75149999999999995</v>
      </c>
      <c r="I7" s="32">
        <v>0.73240000000000005</v>
      </c>
      <c r="J7" s="32">
        <v>0.71970000000000001</v>
      </c>
      <c r="K7" s="32">
        <v>0.70050000000000001</v>
      </c>
      <c r="L7" s="32">
        <v>0.69420000000000004</v>
      </c>
      <c r="M7" s="32">
        <v>0.68140000000000001</v>
      </c>
      <c r="N7" s="32">
        <v>0.66869999999999996</v>
      </c>
      <c r="O7" s="32">
        <v>0.65590000000000004</v>
      </c>
      <c r="P7" s="32">
        <v>0.65590000000000004</v>
      </c>
      <c r="Q7" s="32">
        <v>0.65590000000000004</v>
      </c>
      <c r="R7" s="32">
        <v>0.65590000000000004</v>
      </c>
      <c r="S7" s="32">
        <v>0.65590000000000004</v>
      </c>
      <c r="T7" s="32">
        <v>0.65590000000000004</v>
      </c>
      <c r="U7" s="32">
        <v>0.65590000000000004</v>
      </c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</row>
    <row r="8" spans="1:68">
      <c r="A8" s="26">
        <v>7</v>
      </c>
      <c r="B8" s="32">
        <v>0.78859999999999997</v>
      </c>
      <c r="C8" s="32">
        <v>0.78859999999999997</v>
      </c>
      <c r="D8" s="32">
        <v>0.78859999999999997</v>
      </c>
      <c r="E8" s="32">
        <v>0.78859999999999997</v>
      </c>
      <c r="F8" s="32">
        <v>0.78859999999999997</v>
      </c>
      <c r="G8" s="32">
        <v>0.78739999999999999</v>
      </c>
      <c r="H8" s="33">
        <v>0.78269999999999995</v>
      </c>
      <c r="I8" s="32">
        <v>0.7651</v>
      </c>
      <c r="J8" s="32">
        <v>0.75339999999999996</v>
      </c>
      <c r="K8" s="32">
        <v>0.73570000000000002</v>
      </c>
      <c r="L8" s="32">
        <v>0.72989999999999999</v>
      </c>
      <c r="M8" s="32">
        <v>0.71809999999999996</v>
      </c>
      <c r="N8" s="32">
        <v>0.70640000000000003</v>
      </c>
      <c r="O8" s="32">
        <v>0.6946</v>
      </c>
      <c r="P8" s="32">
        <v>0.6946</v>
      </c>
      <c r="Q8" s="32">
        <v>0.6946</v>
      </c>
      <c r="R8" s="32">
        <v>0.6946</v>
      </c>
      <c r="S8" s="32">
        <v>0.6946</v>
      </c>
      <c r="T8" s="32">
        <v>0.6946</v>
      </c>
      <c r="U8" s="32">
        <v>0.6946</v>
      </c>
      <c r="V8" s="22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</row>
    <row r="9" spans="1:68">
      <c r="A9" s="26">
        <v>8</v>
      </c>
      <c r="B9" s="32">
        <v>0.81710000000000005</v>
      </c>
      <c r="C9" s="32">
        <v>0.81710000000000005</v>
      </c>
      <c r="D9" s="32">
        <v>0.81710000000000005</v>
      </c>
      <c r="E9" s="32">
        <v>0.81710000000000005</v>
      </c>
      <c r="F9" s="32">
        <v>0.81710000000000005</v>
      </c>
      <c r="G9" s="32">
        <v>0.81599999999999995</v>
      </c>
      <c r="H9" s="33">
        <v>0.81169999999999998</v>
      </c>
      <c r="I9" s="32">
        <v>0.79559999999999997</v>
      </c>
      <c r="J9" s="32">
        <v>0.78490000000000004</v>
      </c>
      <c r="K9" s="32">
        <v>0.76870000000000005</v>
      </c>
      <c r="L9" s="32">
        <v>0.76339999999999997</v>
      </c>
      <c r="M9" s="32">
        <v>0.75260000000000005</v>
      </c>
      <c r="N9" s="32">
        <v>0.7419</v>
      </c>
      <c r="O9" s="32">
        <v>0.73109999999999997</v>
      </c>
      <c r="P9" s="32">
        <v>0.73109999999999997</v>
      </c>
      <c r="Q9" s="32">
        <v>0.73109999999999997</v>
      </c>
      <c r="R9" s="32">
        <v>0.73109999999999997</v>
      </c>
      <c r="S9" s="32">
        <v>0.73109999999999997</v>
      </c>
      <c r="T9" s="32">
        <v>0.73109999999999997</v>
      </c>
      <c r="U9" s="32">
        <v>0.73109999999999997</v>
      </c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</row>
    <row r="10" spans="1:68">
      <c r="A10" s="26">
        <v>9</v>
      </c>
      <c r="B10" s="32">
        <v>0.84340000000000004</v>
      </c>
      <c r="C10" s="32">
        <v>0.84340000000000004</v>
      </c>
      <c r="D10" s="32">
        <v>0.84340000000000004</v>
      </c>
      <c r="E10" s="32">
        <v>0.84340000000000004</v>
      </c>
      <c r="F10" s="32">
        <v>0.84340000000000004</v>
      </c>
      <c r="G10" s="32">
        <v>0.84240000000000004</v>
      </c>
      <c r="H10" s="33">
        <v>0.83850000000000002</v>
      </c>
      <c r="I10" s="32">
        <v>0.82389999999999997</v>
      </c>
      <c r="J10" s="32">
        <v>0.81420000000000003</v>
      </c>
      <c r="K10" s="32">
        <v>0.79949999999999999</v>
      </c>
      <c r="L10" s="32">
        <v>0.79469999999999996</v>
      </c>
      <c r="M10" s="32">
        <v>0.78490000000000004</v>
      </c>
      <c r="N10" s="32">
        <v>0.7752</v>
      </c>
      <c r="O10" s="32">
        <v>0.76539999999999997</v>
      </c>
      <c r="P10" s="32">
        <v>0.76539999999999997</v>
      </c>
      <c r="Q10" s="32">
        <v>0.76539999999999997</v>
      </c>
      <c r="R10" s="32">
        <v>0.76539999999999997</v>
      </c>
      <c r="S10" s="32">
        <v>0.76539999999999997</v>
      </c>
      <c r="T10" s="32">
        <v>0.76539999999999997</v>
      </c>
      <c r="U10" s="32">
        <v>0.76539999999999997</v>
      </c>
      <c r="V10" s="2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</row>
    <row r="11" spans="1:68">
      <c r="A11" s="34">
        <v>10</v>
      </c>
      <c r="B11" s="35">
        <v>0.86750000000000005</v>
      </c>
      <c r="C11" s="35">
        <v>0.86750000000000005</v>
      </c>
      <c r="D11" s="35">
        <v>0.86750000000000005</v>
      </c>
      <c r="E11" s="35">
        <v>0.86750000000000005</v>
      </c>
      <c r="F11" s="35">
        <v>0.86750000000000005</v>
      </c>
      <c r="G11" s="35">
        <v>0.86660000000000004</v>
      </c>
      <c r="H11" s="35">
        <v>0.86309999999999998</v>
      </c>
      <c r="I11" s="35">
        <v>0.85</v>
      </c>
      <c r="J11" s="35">
        <v>0.84130000000000005</v>
      </c>
      <c r="K11" s="35">
        <v>0.82809999999999995</v>
      </c>
      <c r="L11" s="35">
        <v>0.82379999999999998</v>
      </c>
      <c r="M11" s="35">
        <v>0.81499999999999995</v>
      </c>
      <c r="N11" s="35">
        <v>0.80630000000000002</v>
      </c>
      <c r="O11" s="35">
        <v>0.79749999999999999</v>
      </c>
      <c r="P11" s="35">
        <v>0.79749999999999999</v>
      </c>
      <c r="Q11" s="35">
        <v>0.79749999999999999</v>
      </c>
      <c r="R11" s="35">
        <v>0.79749999999999999</v>
      </c>
      <c r="S11" s="35">
        <v>0.79749999999999999</v>
      </c>
      <c r="T11" s="35">
        <v>0.79749999999999999</v>
      </c>
      <c r="U11" s="35">
        <v>0.79749999999999999</v>
      </c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</row>
    <row r="12" spans="1:68">
      <c r="A12" s="26">
        <v>11</v>
      </c>
      <c r="B12" s="32">
        <v>0.88939999999999997</v>
      </c>
      <c r="C12" s="32">
        <v>0.88939999999999997</v>
      </c>
      <c r="D12" s="32">
        <v>0.88939999999999997</v>
      </c>
      <c r="E12" s="32">
        <v>0.88939999999999997</v>
      </c>
      <c r="F12" s="32">
        <v>0.88939999999999997</v>
      </c>
      <c r="G12" s="32">
        <v>0.88859999999999995</v>
      </c>
      <c r="H12" s="33">
        <v>0.88549999999999995</v>
      </c>
      <c r="I12" s="32">
        <v>0.87390000000000001</v>
      </c>
      <c r="J12" s="32">
        <v>0.86619999999999997</v>
      </c>
      <c r="K12" s="32">
        <v>0.85450000000000004</v>
      </c>
      <c r="L12" s="32">
        <v>0.85070000000000001</v>
      </c>
      <c r="M12" s="32">
        <v>0.84289999999999998</v>
      </c>
      <c r="N12" s="32">
        <v>0.83520000000000005</v>
      </c>
      <c r="O12" s="32">
        <v>0.82740000000000002</v>
      </c>
      <c r="P12" s="32">
        <v>0.82740000000000002</v>
      </c>
      <c r="Q12" s="32">
        <v>0.82740000000000002</v>
      </c>
      <c r="R12" s="32">
        <v>0.82740000000000002</v>
      </c>
      <c r="S12" s="32">
        <v>0.82740000000000002</v>
      </c>
      <c r="T12" s="32">
        <v>0.82740000000000002</v>
      </c>
      <c r="U12" s="32">
        <v>0.82740000000000002</v>
      </c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</row>
    <row r="13" spans="1:68">
      <c r="A13" s="26">
        <v>12</v>
      </c>
      <c r="B13" s="32">
        <v>0.90910000000000002</v>
      </c>
      <c r="C13" s="32">
        <v>0.90910000000000002</v>
      </c>
      <c r="D13" s="32">
        <v>0.90910000000000002</v>
      </c>
      <c r="E13" s="32">
        <v>0.90910000000000002</v>
      </c>
      <c r="F13" s="32">
        <v>0.90910000000000002</v>
      </c>
      <c r="G13" s="32">
        <v>0.90839999999999999</v>
      </c>
      <c r="H13" s="33">
        <v>0.90569999999999995</v>
      </c>
      <c r="I13" s="32">
        <v>0.89559999999999995</v>
      </c>
      <c r="J13" s="32">
        <v>0.88890000000000002</v>
      </c>
      <c r="K13" s="32">
        <v>0.87870000000000004</v>
      </c>
      <c r="L13" s="32">
        <v>0.87539999999999996</v>
      </c>
      <c r="M13" s="32">
        <v>0.86860000000000004</v>
      </c>
      <c r="N13" s="32">
        <v>0.8619</v>
      </c>
      <c r="O13" s="32">
        <v>0.85509999999999997</v>
      </c>
      <c r="P13" s="32">
        <v>0.85509999999999997</v>
      </c>
      <c r="Q13" s="32">
        <v>0.85509999999999997</v>
      </c>
      <c r="R13" s="32">
        <v>0.85509999999999997</v>
      </c>
      <c r="S13" s="32">
        <v>0.85509999999999997</v>
      </c>
      <c r="T13" s="32">
        <v>0.85509999999999997</v>
      </c>
      <c r="U13" s="32">
        <v>0.85509999999999997</v>
      </c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</row>
    <row r="14" spans="1:68">
      <c r="A14" s="26">
        <v>13</v>
      </c>
      <c r="B14" s="32">
        <v>0.92659999999999998</v>
      </c>
      <c r="C14" s="32">
        <v>0.92659999999999998</v>
      </c>
      <c r="D14" s="32">
        <v>0.92659999999999998</v>
      </c>
      <c r="E14" s="32">
        <v>0.92659999999999998</v>
      </c>
      <c r="F14" s="32">
        <v>0.92659999999999998</v>
      </c>
      <c r="G14" s="32">
        <v>0.92600000000000005</v>
      </c>
      <c r="H14" s="33">
        <v>0.92369999999999997</v>
      </c>
      <c r="I14" s="32">
        <v>0.91510000000000002</v>
      </c>
      <c r="J14" s="32">
        <v>0.90939999999999999</v>
      </c>
      <c r="K14" s="32">
        <v>0.90069999999999995</v>
      </c>
      <c r="L14" s="32">
        <v>0.89790000000000003</v>
      </c>
      <c r="M14" s="32">
        <v>0.8921</v>
      </c>
      <c r="N14" s="32">
        <v>0.88639999999999997</v>
      </c>
      <c r="O14" s="32">
        <v>0.88060000000000005</v>
      </c>
      <c r="P14" s="32">
        <v>0.88060000000000005</v>
      </c>
      <c r="Q14" s="32">
        <v>0.88060000000000005</v>
      </c>
      <c r="R14" s="32">
        <v>0.88060000000000005</v>
      </c>
      <c r="S14" s="32">
        <v>0.88060000000000005</v>
      </c>
      <c r="T14" s="32">
        <v>0.88060000000000005</v>
      </c>
      <c r="U14" s="32">
        <v>0.88060000000000005</v>
      </c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</row>
    <row r="15" spans="1:68">
      <c r="A15" s="26">
        <v>14</v>
      </c>
      <c r="B15" s="32">
        <v>0.94189999999999996</v>
      </c>
      <c r="C15" s="32">
        <v>0.94189999999999996</v>
      </c>
      <c r="D15" s="32">
        <v>0.94189999999999996</v>
      </c>
      <c r="E15" s="32">
        <v>0.94189999999999996</v>
      </c>
      <c r="F15" s="32">
        <v>0.94189999999999996</v>
      </c>
      <c r="G15" s="32">
        <v>0.94140000000000001</v>
      </c>
      <c r="H15" s="33">
        <v>0.9395</v>
      </c>
      <c r="I15" s="32">
        <v>0.93240000000000001</v>
      </c>
      <c r="J15" s="32">
        <v>0.92769999999999997</v>
      </c>
      <c r="K15" s="32">
        <v>0.92049999999999998</v>
      </c>
      <c r="L15" s="32">
        <v>0.91820000000000002</v>
      </c>
      <c r="M15" s="32">
        <v>0.91339999999999999</v>
      </c>
      <c r="N15" s="32">
        <v>0.90869999999999995</v>
      </c>
      <c r="O15" s="32">
        <v>0.90390000000000004</v>
      </c>
      <c r="P15" s="32">
        <v>0.90390000000000004</v>
      </c>
      <c r="Q15" s="32">
        <v>0.90390000000000004</v>
      </c>
      <c r="R15" s="32">
        <v>0.90390000000000004</v>
      </c>
      <c r="S15" s="32">
        <v>0.90390000000000004</v>
      </c>
      <c r="T15" s="32">
        <v>0.90390000000000004</v>
      </c>
      <c r="U15" s="32">
        <v>0.90390000000000004</v>
      </c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</row>
    <row r="16" spans="1:68">
      <c r="A16" s="34">
        <v>15</v>
      </c>
      <c r="B16" s="35">
        <v>0.95499999999999996</v>
      </c>
      <c r="C16" s="35">
        <v>0.95499999999999996</v>
      </c>
      <c r="D16" s="35">
        <v>0.95499999999999996</v>
      </c>
      <c r="E16" s="35">
        <v>0.95499999999999996</v>
      </c>
      <c r="F16" s="35">
        <v>0.95499999999999996</v>
      </c>
      <c r="G16" s="35">
        <v>0.9546</v>
      </c>
      <c r="H16" s="35">
        <v>0.95309999999999995</v>
      </c>
      <c r="I16" s="35">
        <v>0.94750000000000001</v>
      </c>
      <c r="J16" s="35">
        <v>0.94379999999999997</v>
      </c>
      <c r="K16" s="35">
        <v>0.93810000000000004</v>
      </c>
      <c r="L16" s="35">
        <v>0.93630000000000002</v>
      </c>
      <c r="M16" s="35">
        <v>0.9325</v>
      </c>
      <c r="N16" s="35">
        <v>0.92879999999999996</v>
      </c>
      <c r="O16" s="35">
        <v>0.92500000000000004</v>
      </c>
      <c r="P16" s="35">
        <v>0.92500000000000004</v>
      </c>
      <c r="Q16" s="35">
        <v>0.92500000000000004</v>
      </c>
      <c r="R16" s="35">
        <v>0.92500000000000004</v>
      </c>
      <c r="S16" s="35">
        <v>0.92500000000000004</v>
      </c>
      <c r="T16" s="35">
        <v>0.92500000000000004</v>
      </c>
      <c r="U16" s="35">
        <v>0.92500000000000004</v>
      </c>
      <c r="V16" s="2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</row>
    <row r="17" spans="1:68">
      <c r="A17" s="26">
        <v>16</v>
      </c>
      <c r="B17" s="32">
        <v>0.96699999999999997</v>
      </c>
      <c r="C17" s="32">
        <v>0.96699999999999997</v>
      </c>
      <c r="D17" s="32">
        <v>0.96699999999999997</v>
      </c>
      <c r="E17" s="32">
        <v>0.96699999999999997</v>
      </c>
      <c r="F17" s="32">
        <v>0.96699999999999997</v>
      </c>
      <c r="G17" s="32">
        <v>0.9667</v>
      </c>
      <c r="H17" s="33">
        <v>0.96560000000000001</v>
      </c>
      <c r="I17" s="32">
        <v>0.96150000000000002</v>
      </c>
      <c r="J17" s="32">
        <v>0.95879999999999999</v>
      </c>
      <c r="K17" s="32">
        <v>0.9546</v>
      </c>
      <c r="L17" s="32">
        <v>0.95330000000000004</v>
      </c>
      <c r="M17" s="32">
        <v>0.95050000000000001</v>
      </c>
      <c r="N17" s="32">
        <v>0.94779999999999998</v>
      </c>
      <c r="O17" s="32">
        <v>0.94499999999999995</v>
      </c>
      <c r="P17" s="32">
        <v>0.94499999999999995</v>
      </c>
      <c r="Q17" s="32">
        <v>0.94499999999999995</v>
      </c>
      <c r="R17" s="32">
        <v>0.94499999999999995</v>
      </c>
      <c r="S17" s="32">
        <v>0.94499999999999995</v>
      </c>
      <c r="T17" s="32">
        <v>0.94499999999999995</v>
      </c>
      <c r="U17" s="32">
        <v>0.94499999999999995</v>
      </c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</row>
    <row r="18" spans="1:68">
      <c r="A18" s="26">
        <v>17</v>
      </c>
      <c r="B18" s="32">
        <v>0.97899999999999998</v>
      </c>
      <c r="C18" s="32">
        <v>0.97899999999999998</v>
      </c>
      <c r="D18" s="32">
        <v>0.97899999999999998</v>
      </c>
      <c r="E18" s="32">
        <v>0.97899999999999998</v>
      </c>
      <c r="F18" s="32">
        <v>0.97899999999999998</v>
      </c>
      <c r="G18" s="32">
        <v>0.9788</v>
      </c>
      <c r="H18" s="33">
        <v>0.97809999999999997</v>
      </c>
      <c r="I18" s="32">
        <v>0.97550000000000003</v>
      </c>
      <c r="J18" s="32">
        <v>0.9738</v>
      </c>
      <c r="K18" s="32">
        <v>0.97109999999999996</v>
      </c>
      <c r="L18" s="32">
        <v>0.97030000000000005</v>
      </c>
      <c r="M18" s="32">
        <v>0.96850000000000003</v>
      </c>
      <c r="N18" s="32">
        <v>0.96679999999999999</v>
      </c>
      <c r="O18" s="32">
        <v>0.96499999999999997</v>
      </c>
      <c r="P18" s="32">
        <v>0.96499999999999997</v>
      </c>
      <c r="Q18" s="32">
        <v>0.96499999999999997</v>
      </c>
      <c r="R18" s="32">
        <v>0.96499999999999997</v>
      </c>
      <c r="S18" s="32">
        <v>0.96499999999999997</v>
      </c>
      <c r="T18" s="32">
        <v>0.96499999999999997</v>
      </c>
      <c r="U18" s="32">
        <v>0.96499999999999997</v>
      </c>
      <c r="V18" s="2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</row>
    <row r="19" spans="1:68">
      <c r="A19" s="26">
        <v>18</v>
      </c>
      <c r="B19" s="32">
        <v>0.98929999999999996</v>
      </c>
      <c r="C19" s="32">
        <v>0.98929999999999996</v>
      </c>
      <c r="D19" s="32">
        <v>0.98929999999999996</v>
      </c>
      <c r="E19" s="32">
        <v>0.98929999999999996</v>
      </c>
      <c r="F19" s="32">
        <v>0.98929999999999996</v>
      </c>
      <c r="G19" s="32">
        <v>0.98919999999999997</v>
      </c>
      <c r="H19" s="33">
        <v>0.98880000000000001</v>
      </c>
      <c r="I19" s="32">
        <v>0.98750000000000004</v>
      </c>
      <c r="J19" s="32">
        <v>0.98660000000000003</v>
      </c>
      <c r="K19" s="32">
        <v>0.98529999999999995</v>
      </c>
      <c r="L19" s="32">
        <v>0.98480000000000001</v>
      </c>
      <c r="M19" s="32">
        <v>0.9839</v>
      </c>
      <c r="N19" s="32">
        <v>0.98299999999999998</v>
      </c>
      <c r="O19" s="32">
        <v>0.98209999999999997</v>
      </c>
      <c r="P19" s="32">
        <v>0.98209999999999997</v>
      </c>
      <c r="Q19" s="32">
        <v>0.98209999999999997</v>
      </c>
      <c r="R19" s="32">
        <v>0.98209999999999997</v>
      </c>
      <c r="S19" s="32">
        <v>0.98209999999999997</v>
      </c>
      <c r="T19" s="32">
        <v>0.98209999999999997</v>
      </c>
      <c r="U19" s="32">
        <v>0.98209999999999997</v>
      </c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</row>
    <row r="20" spans="1:68">
      <c r="A20" s="26">
        <v>19</v>
      </c>
      <c r="B20" s="32">
        <v>0.99609999999999999</v>
      </c>
      <c r="C20" s="32">
        <v>0.99609999999999999</v>
      </c>
      <c r="D20" s="32">
        <v>0.99609999999999999</v>
      </c>
      <c r="E20" s="32">
        <v>0.99609999999999999</v>
      </c>
      <c r="F20" s="32">
        <v>0.99609999999999999</v>
      </c>
      <c r="G20" s="32">
        <v>0.99609999999999999</v>
      </c>
      <c r="H20" s="33">
        <v>0.996</v>
      </c>
      <c r="I20" s="32">
        <v>0.99550000000000005</v>
      </c>
      <c r="J20" s="32">
        <v>0.99519999999999997</v>
      </c>
      <c r="K20" s="32">
        <v>0.99470000000000003</v>
      </c>
      <c r="L20" s="32">
        <v>0.99450000000000005</v>
      </c>
      <c r="M20" s="32">
        <v>0.99419999999999997</v>
      </c>
      <c r="N20" s="32">
        <v>0.99390000000000001</v>
      </c>
      <c r="O20" s="32">
        <v>0.99360000000000004</v>
      </c>
      <c r="P20" s="32">
        <v>0.99360000000000004</v>
      </c>
      <c r="Q20" s="32">
        <v>0.99360000000000004</v>
      </c>
      <c r="R20" s="32">
        <v>0.99360000000000004</v>
      </c>
      <c r="S20" s="32">
        <v>0.99360000000000004</v>
      </c>
      <c r="T20" s="32">
        <v>0.99360000000000004</v>
      </c>
      <c r="U20" s="32">
        <v>0.99360000000000004</v>
      </c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</row>
    <row r="21" spans="1:68">
      <c r="A21" s="34">
        <v>20</v>
      </c>
      <c r="B21" s="35">
        <v>0.99960000000000004</v>
      </c>
      <c r="C21" s="35">
        <v>0.99960000000000004</v>
      </c>
      <c r="D21" s="35">
        <v>0.99960000000000004</v>
      </c>
      <c r="E21" s="35">
        <v>0.99960000000000004</v>
      </c>
      <c r="F21" s="35">
        <v>0.99960000000000004</v>
      </c>
      <c r="G21" s="35">
        <v>0.99960000000000004</v>
      </c>
      <c r="H21" s="35">
        <v>0.99960000000000004</v>
      </c>
      <c r="I21" s="35">
        <v>0.99950000000000006</v>
      </c>
      <c r="J21" s="35">
        <v>0.99950000000000006</v>
      </c>
      <c r="K21" s="35">
        <v>0.99939999999999996</v>
      </c>
      <c r="L21" s="35">
        <v>0.99939999999999996</v>
      </c>
      <c r="M21" s="35">
        <v>0.99939999999999996</v>
      </c>
      <c r="N21" s="35">
        <v>0.99929999999999997</v>
      </c>
      <c r="O21" s="35">
        <v>0.99929999999999997</v>
      </c>
      <c r="P21" s="35">
        <v>0.99929999999999997</v>
      </c>
      <c r="Q21" s="35">
        <v>0.99929999999999997</v>
      </c>
      <c r="R21" s="35">
        <v>0.99929999999999997</v>
      </c>
      <c r="S21" s="35">
        <v>0.99929999999999997</v>
      </c>
      <c r="T21" s="35">
        <v>0.99929999999999997</v>
      </c>
      <c r="U21" s="35">
        <v>0.99929999999999997</v>
      </c>
      <c r="V21" s="22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</row>
    <row r="22" spans="1:68">
      <c r="A22" s="26">
        <v>21</v>
      </c>
      <c r="B22" s="32">
        <v>1</v>
      </c>
      <c r="C22" s="32">
        <v>1</v>
      </c>
      <c r="D22" s="32">
        <v>1</v>
      </c>
      <c r="E22" s="32">
        <v>1</v>
      </c>
      <c r="F22" s="32">
        <v>1</v>
      </c>
      <c r="G22" s="32">
        <v>1</v>
      </c>
      <c r="H22" s="33">
        <v>1</v>
      </c>
      <c r="I22" s="32">
        <v>1</v>
      </c>
      <c r="J22" s="32">
        <v>1</v>
      </c>
      <c r="K22" s="32">
        <v>1</v>
      </c>
      <c r="L22" s="32">
        <v>1</v>
      </c>
      <c r="M22" s="32">
        <v>1</v>
      </c>
      <c r="N22" s="32">
        <v>1</v>
      </c>
      <c r="O22" s="32">
        <v>1</v>
      </c>
      <c r="P22" s="32">
        <v>1</v>
      </c>
      <c r="Q22" s="32">
        <v>1</v>
      </c>
      <c r="R22" s="32">
        <v>1</v>
      </c>
      <c r="S22" s="32">
        <v>1</v>
      </c>
      <c r="T22" s="32">
        <v>1</v>
      </c>
      <c r="U22" s="32">
        <v>1</v>
      </c>
      <c r="V22" s="22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</row>
    <row r="23" spans="1:68">
      <c r="A23" s="26">
        <v>22</v>
      </c>
      <c r="B23" s="32">
        <v>1</v>
      </c>
      <c r="C23" s="32">
        <v>1</v>
      </c>
      <c r="D23" s="32">
        <v>1</v>
      </c>
      <c r="E23" s="32">
        <v>1</v>
      </c>
      <c r="F23" s="32">
        <v>1</v>
      </c>
      <c r="G23" s="32">
        <v>1</v>
      </c>
      <c r="H23" s="33">
        <v>1</v>
      </c>
      <c r="I23" s="32">
        <v>1</v>
      </c>
      <c r="J23" s="32">
        <v>1</v>
      </c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>
        <v>1</v>
      </c>
      <c r="Q23" s="32">
        <v>1</v>
      </c>
      <c r="R23" s="32">
        <v>1</v>
      </c>
      <c r="S23" s="32">
        <v>1</v>
      </c>
      <c r="T23" s="32">
        <v>1</v>
      </c>
      <c r="U23" s="32">
        <v>1</v>
      </c>
      <c r="V23" s="22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</row>
    <row r="24" spans="1:68">
      <c r="A24" s="26">
        <v>23</v>
      </c>
      <c r="B24" s="32">
        <v>1</v>
      </c>
      <c r="C24" s="32">
        <v>1</v>
      </c>
      <c r="D24" s="32">
        <v>1</v>
      </c>
      <c r="E24" s="32">
        <v>1</v>
      </c>
      <c r="F24" s="32">
        <v>1</v>
      </c>
      <c r="G24" s="32">
        <v>1</v>
      </c>
      <c r="H24" s="33">
        <v>1</v>
      </c>
      <c r="I24" s="32">
        <v>1</v>
      </c>
      <c r="J24" s="32">
        <v>1</v>
      </c>
      <c r="K24" s="32">
        <v>1</v>
      </c>
      <c r="L24" s="32">
        <v>1</v>
      </c>
      <c r="M24" s="32">
        <v>1</v>
      </c>
      <c r="N24" s="32">
        <v>1</v>
      </c>
      <c r="O24" s="32">
        <v>1</v>
      </c>
      <c r="P24" s="32">
        <v>1</v>
      </c>
      <c r="Q24" s="32">
        <v>1</v>
      </c>
      <c r="R24" s="32">
        <v>1</v>
      </c>
      <c r="S24" s="32">
        <v>1</v>
      </c>
      <c r="T24" s="32">
        <v>1</v>
      </c>
      <c r="U24" s="32">
        <v>1</v>
      </c>
      <c r="V24" s="22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</row>
    <row r="25" spans="1:68">
      <c r="A25" s="26">
        <v>24</v>
      </c>
      <c r="B25" s="32">
        <v>1</v>
      </c>
      <c r="C25" s="32">
        <v>1</v>
      </c>
      <c r="D25" s="32">
        <v>1</v>
      </c>
      <c r="E25" s="32">
        <v>1</v>
      </c>
      <c r="F25" s="32">
        <v>1</v>
      </c>
      <c r="G25" s="32">
        <v>1</v>
      </c>
      <c r="H25" s="33">
        <v>1</v>
      </c>
      <c r="I25" s="32">
        <v>1</v>
      </c>
      <c r="J25" s="32">
        <v>1</v>
      </c>
      <c r="K25" s="32">
        <v>1</v>
      </c>
      <c r="L25" s="32">
        <v>1</v>
      </c>
      <c r="M25" s="32">
        <v>1</v>
      </c>
      <c r="N25" s="32">
        <v>1</v>
      </c>
      <c r="O25" s="32">
        <v>1</v>
      </c>
      <c r="P25" s="32">
        <v>1</v>
      </c>
      <c r="Q25" s="32">
        <v>1</v>
      </c>
      <c r="R25" s="32">
        <v>1</v>
      </c>
      <c r="S25" s="32">
        <v>1</v>
      </c>
      <c r="T25" s="32">
        <v>1</v>
      </c>
      <c r="U25" s="32">
        <v>1</v>
      </c>
      <c r="V25" s="22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</row>
    <row r="26" spans="1:68">
      <c r="A26" s="34">
        <v>25</v>
      </c>
      <c r="B26" s="35">
        <v>1</v>
      </c>
      <c r="C26" s="35">
        <v>1</v>
      </c>
      <c r="D26" s="35">
        <v>1</v>
      </c>
      <c r="E26" s="35">
        <v>1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5">
        <v>1</v>
      </c>
      <c r="R26" s="35">
        <v>1</v>
      </c>
      <c r="S26" s="35">
        <v>1</v>
      </c>
      <c r="T26" s="35">
        <v>1</v>
      </c>
      <c r="U26" s="35">
        <v>1</v>
      </c>
      <c r="V26" s="22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</row>
    <row r="27" spans="1:68">
      <c r="A27" s="26">
        <v>26</v>
      </c>
      <c r="B27" s="32">
        <v>1</v>
      </c>
      <c r="C27" s="32">
        <v>1</v>
      </c>
      <c r="D27" s="32">
        <v>1</v>
      </c>
      <c r="E27" s="32">
        <v>1</v>
      </c>
      <c r="F27" s="32">
        <v>1</v>
      </c>
      <c r="G27" s="32">
        <v>1</v>
      </c>
      <c r="H27" s="33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  <c r="R27" s="32">
        <v>1</v>
      </c>
      <c r="S27" s="32">
        <v>1</v>
      </c>
      <c r="T27" s="32">
        <v>1</v>
      </c>
      <c r="U27" s="32">
        <v>1</v>
      </c>
      <c r="V27" s="22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1:68">
      <c r="A28" s="26">
        <v>27</v>
      </c>
      <c r="B28" s="32">
        <v>1</v>
      </c>
      <c r="C28" s="32">
        <v>1</v>
      </c>
      <c r="D28" s="32">
        <v>1</v>
      </c>
      <c r="E28" s="32">
        <v>1</v>
      </c>
      <c r="F28" s="32">
        <v>1</v>
      </c>
      <c r="G28" s="32">
        <v>1</v>
      </c>
      <c r="H28" s="33">
        <v>1</v>
      </c>
      <c r="I28" s="32">
        <v>1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1</v>
      </c>
      <c r="P28" s="32">
        <v>1</v>
      </c>
      <c r="Q28" s="32">
        <v>1</v>
      </c>
      <c r="R28" s="32">
        <v>1</v>
      </c>
      <c r="S28" s="32">
        <v>1</v>
      </c>
      <c r="T28" s="32">
        <v>1</v>
      </c>
      <c r="U28" s="32">
        <v>1</v>
      </c>
      <c r="V28" s="22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</row>
    <row r="29" spans="1:68">
      <c r="A29" s="26">
        <v>28</v>
      </c>
      <c r="B29" s="32">
        <v>1</v>
      </c>
      <c r="C29" s="32">
        <v>1</v>
      </c>
      <c r="D29" s="32">
        <v>1</v>
      </c>
      <c r="E29" s="32">
        <v>1</v>
      </c>
      <c r="F29" s="32">
        <v>1</v>
      </c>
      <c r="G29" s="32">
        <v>1</v>
      </c>
      <c r="H29" s="33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1</v>
      </c>
      <c r="R29" s="32">
        <v>1</v>
      </c>
      <c r="S29" s="32">
        <v>1</v>
      </c>
      <c r="T29" s="32">
        <v>1</v>
      </c>
      <c r="U29" s="32">
        <v>1</v>
      </c>
      <c r="V29" s="22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</row>
    <row r="30" spans="1:68">
      <c r="A30" s="26">
        <v>29</v>
      </c>
      <c r="B30" s="32">
        <v>1</v>
      </c>
      <c r="C30" s="32">
        <v>1</v>
      </c>
      <c r="D30" s="32">
        <v>1</v>
      </c>
      <c r="E30" s="32">
        <v>1</v>
      </c>
      <c r="F30" s="32">
        <v>1</v>
      </c>
      <c r="G30" s="32">
        <v>1</v>
      </c>
      <c r="H30" s="33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1</v>
      </c>
      <c r="T30" s="32">
        <v>1</v>
      </c>
      <c r="U30" s="32">
        <v>1</v>
      </c>
      <c r="V30" s="22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</row>
    <row r="31" spans="1:68">
      <c r="A31" s="34">
        <v>30</v>
      </c>
      <c r="B31" s="35">
        <v>0.99970000000000003</v>
      </c>
      <c r="C31" s="35">
        <v>0.99970000000000003</v>
      </c>
      <c r="D31" s="35">
        <v>0.99970000000000003</v>
      </c>
      <c r="E31" s="35">
        <v>0.99970000000000003</v>
      </c>
      <c r="F31" s="35">
        <v>0.99970000000000003</v>
      </c>
      <c r="G31" s="35">
        <v>0.99970000000000003</v>
      </c>
      <c r="H31" s="35">
        <v>0.99970000000000003</v>
      </c>
      <c r="I31" s="35">
        <v>0.99970000000000003</v>
      </c>
      <c r="J31" s="35">
        <v>0.99970000000000003</v>
      </c>
      <c r="K31" s="35">
        <v>0.99970000000000003</v>
      </c>
      <c r="L31" s="35">
        <v>0.99970000000000003</v>
      </c>
      <c r="M31" s="35">
        <v>0.99970000000000003</v>
      </c>
      <c r="N31" s="35">
        <v>0.99970000000000003</v>
      </c>
      <c r="O31" s="35">
        <v>0.99960000000000004</v>
      </c>
      <c r="P31" s="35">
        <v>0.99960000000000004</v>
      </c>
      <c r="Q31" s="35">
        <v>0.99960000000000004</v>
      </c>
      <c r="R31" s="35">
        <v>0.99960000000000004</v>
      </c>
      <c r="S31" s="35">
        <v>0.99960000000000004</v>
      </c>
      <c r="T31" s="35">
        <v>0.99960000000000004</v>
      </c>
      <c r="U31" s="35">
        <v>0.99960000000000004</v>
      </c>
      <c r="V31" s="22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</row>
    <row r="32" spans="1:68">
      <c r="A32" s="26">
        <v>31</v>
      </c>
      <c r="B32" s="32">
        <v>0.99890000000000001</v>
      </c>
      <c r="C32" s="32">
        <v>0.99890000000000001</v>
      </c>
      <c r="D32" s="32">
        <v>0.99890000000000001</v>
      </c>
      <c r="E32" s="32">
        <v>0.99890000000000001</v>
      </c>
      <c r="F32" s="32">
        <v>0.99890000000000001</v>
      </c>
      <c r="G32" s="32">
        <v>0.99890000000000001</v>
      </c>
      <c r="H32" s="33">
        <v>0.99890000000000001</v>
      </c>
      <c r="I32" s="32">
        <v>0.99890000000000001</v>
      </c>
      <c r="J32" s="32">
        <v>0.99890000000000001</v>
      </c>
      <c r="K32" s="32">
        <v>0.99890000000000001</v>
      </c>
      <c r="L32" s="32">
        <v>0.99890000000000001</v>
      </c>
      <c r="M32" s="32">
        <v>0.99880000000000002</v>
      </c>
      <c r="N32" s="32">
        <v>0.99870000000000003</v>
      </c>
      <c r="O32" s="32">
        <v>0.99829999999999997</v>
      </c>
      <c r="P32" s="32">
        <v>0.99829999999999997</v>
      </c>
      <c r="Q32" s="32">
        <v>0.99829999999999997</v>
      </c>
      <c r="R32" s="32">
        <v>0.99829999999999997</v>
      </c>
      <c r="S32" s="32">
        <v>0.99829999999999997</v>
      </c>
      <c r="T32" s="32">
        <v>0.99829999999999997</v>
      </c>
      <c r="U32" s="32">
        <v>0.99829999999999997</v>
      </c>
      <c r="V32" s="22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</row>
    <row r="33" spans="1:68">
      <c r="A33" s="26">
        <v>32</v>
      </c>
      <c r="B33" s="32">
        <v>0.99760000000000004</v>
      </c>
      <c r="C33" s="32">
        <v>0.99760000000000004</v>
      </c>
      <c r="D33" s="32">
        <v>0.99760000000000004</v>
      </c>
      <c r="E33" s="32">
        <v>0.99760000000000004</v>
      </c>
      <c r="F33" s="32">
        <v>0.99760000000000004</v>
      </c>
      <c r="G33" s="32">
        <v>0.99760000000000004</v>
      </c>
      <c r="H33" s="33">
        <v>0.99760000000000004</v>
      </c>
      <c r="I33" s="32">
        <v>0.99760000000000004</v>
      </c>
      <c r="J33" s="32">
        <v>0.99760000000000004</v>
      </c>
      <c r="K33" s="32">
        <v>0.99760000000000004</v>
      </c>
      <c r="L33" s="32">
        <v>0.99760000000000004</v>
      </c>
      <c r="M33" s="32">
        <v>0.99739999999999995</v>
      </c>
      <c r="N33" s="32">
        <v>0.99709999999999999</v>
      </c>
      <c r="O33" s="32">
        <v>0.99619999999999997</v>
      </c>
      <c r="P33" s="32">
        <v>0.99619999999999997</v>
      </c>
      <c r="Q33" s="32">
        <v>0.99619999999999997</v>
      </c>
      <c r="R33" s="32">
        <v>0.99619999999999997</v>
      </c>
      <c r="S33" s="32">
        <v>0.99619999999999997</v>
      </c>
      <c r="T33" s="32">
        <v>0.99619999999999997</v>
      </c>
      <c r="U33" s="32">
        <v>0.99619999999999997</v>
      </c>
      <c r="V33" s="22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</row>
    <row r="34" spans="1:68">
      <c r="A34" s="26">
        <v>33</v>
      </c>
      <c r="B34" s="32">
        <v>0.99570000000000003</v>
      </c>
      <c r="C34" s="32">
        <v>0.99570000000000003</v>
      </c>
      <c r="D34" s="32">
        <v>0.99570000000000003</v>
      </c>
      <c r="E34" s="32">
        <v>0.99570000000000003</v>
      </c>
      <c r="F34" s="32">
        <v>0.99570000000000003</v>
      </c>
      <c r="G34" s="32">
        <v>0.99570000000000003</v>
      </c>
      <c r="H34" s="33">
        <v>0.99570000000000003</v>
      </c>
      <c r="I34" s="32">
        <v>0.99570000000000003</v>
      </c>
      <c r="J34" s="32">
        <v>0.99570000000000003</v>
      </c>
      <c r="K34" s="32">
        <v>0.99570000000000003</v>
      </c>
      <c r="L34" s="32">
        <v>0.99570000000000003</v>
      </c>
      <c r="M34" s="32">
        <v>0.99529999999999996</v>
      </c>
      <c r="N34" s="32">
        <v>0.99480000000000002</v>
      </c>
      <c r="O34" s="32">
        <v>0.99329999999999996</v>
      </c>
      <c r="P34" s="32">
        <v>0.99329999999999996</v>
      </c>
      <c r="Q34" s="32">
        <v>0.99329999999999996</v>
      </c>
      <c r="R34" s="32">
        <v>0.99329999999999996</v>
      </c>
      <c r="S34" s="32">
        <v>0.99329999999999996</v>
      </c>
      <c r="T34" s="32">
        <v>0.99329999999999996</v>
      </c>
      <c r="U34" s="32">
        <v>0.99329999999999996</v>
      </c>
      <c r="V34" s="22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</row>
    <row r="35" spans="1:68">
      <c r="A35" s="26">
        <v>34</v>
      </c>
      <c r="B35" s="32">
        <v>0.99339999999999995</v>
      </c>
      <c r="C35" s="32">
        <v>0.99339999999999995</v>
      </c>
      <c r="D35" s="32">
        <v>0.99339999999999995</v>
      </c>
      <c r="E35" s="32">
        <v>0.99339999999999995</v>
      </c>
      <c r="F35" s="32">
        <v>0.99339999999999995</v>
      </c>
      <c r="G35" s="32">
        <v>0.99339999999999995</v>
      </c>
      <c r="H35" s="33">
        <v>0.99339999999999995</v>
      </c>
      <c r="I35" s="32">
        <v>0.99339999999999995</v>
      </c>
      <c r="J35" s="32">
        <v>0.99339999999999995</v>
      </c>
      <c r="K35" s="32">
        <v>0.99339999999999995</v>
      </c>
      <c r="L35" s="32">
        <v>0.99339999999999995</v>
      </c>
      <c r="M35" s="32">
        <v>0.99270000000000003</v>
      </c>
      <c r="N35" s="32">
        <v>0.99180000000000001</v>
      </c>
      <c r="O35" s="32">
        <v>0.98950000000000005</v>
      </c>
      <c r="P35" s="32">
        <v>0.98950000000000005</v>
      </c>
      <c r="Q35" s="32">
        <v>0.98950000000000005</v>
      </c>
      <c r="R35" s="32">
        <v>0.98950000000000005</v>
      </c>
      <c r="S35" s="32">
        <v>0.98950000000000005</v>
      </c>
      <c r="T35" s="32">
        <v>0.98950000000000005</v>
      </c>
      <c r="U35" s="32">
        <v>0.98950000000000005</v>
      </c>
      <c r="V35" s="22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</row>
    <row r="36" spans="1:68">
      <c r="A36" s="34">
        <v>35</v>
      </c>
      <c r="B36" s="35">
        <v>0.99039999999999995</v>
      </c>
      <c r="C36" s="35">
        <v>0.99039999999999995</v>
      </c>
      <c r="D36" s="35">
        <v>0.99039999999999995</v>
      </c>
      <c r="E36" s="35">
        <v>0.99039999999999995</v>
      </c>
      <c r="F36" s="35">
        <v>0.99039999999999995</v>
      </c>
      <c r="G36" s="35">
        <v>0.99039999999999995</v>
      </c>
      <c r="H36" s="35">
        <v>0.99039999999999995</v>
      </c>
      <c r="I36" s="35">
        <v>0.99039999999999995</v>
      </c>
      <c r="J36" s="35">
        <v>0.99039999999999995</v>
      </c>
      <c r="K36" s="35">
        <v>0.99039999999999995</v>
      </c>
      <c r="L36" s="35">
        <v>0.99039999999999995</v>
      </c>
      <c r="M36" s="35">
        <v>0.98950000000000005</v>
      </c>
      <c r="N36" s="35">
        <v>0.98819999999999997</v>
      </c>
      <c r="O36" s="35">
        <v>0.9849</v>
      </c>
      <c r="P36" s="35">
        <v>0.9849</v>
      </c>
      <c r="Q36" s="35">
        <v>0.9849</v>
      </c>
      <c r="R36" s="35">
        <v>0.9849</v>
      </c>
      <c r="S36" s="35">
        <v>0.9849</v>
      </c>
      <c r="T36" s="35">
        <v>0.9849</v>
      </c>
      <c r="U36" s="35">
        <v>0.9849</v>
      </c>
      <c r="V36" s="22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</row>
    <row r="37" spans="1:68">
      <c r="A37" s="26">
        <v>36</v>
      </c>
      <c r="B37" s="32">
        <v>0.98699999999999999</v>
      </c>
      <c r="C37" s="32">
        <v>0.98699999999999999</v>
      </c>
      <c r="D37" s="32">
        <v>0.98699999999999999</v>
      </c>
      <c r="E37" s="32">
        <v>0.98699999999999999</v>
      </c>
      <c r="F37" s="32">
        <v>0.98699999999999999</v>
      </c>
      <c r="G37" s="32">
        <v>0.98699999999999999</v>
      </c>
      <c r="H37" s="33">
        <v>0.98699999999999999</v>
      </c>
      <c r="I37" s="32">
        <v>0.98699999999999999</v>
      </c>
      <c r="J37" s="32">
        <v>0.98699999999999999</v>
      </c>
      <c r="K37" s="32">
        <v>0.98699999999999999</v>
      </c>
      <c r="L37" s="32">
        <v>0.98699999999999999</v>
      </c>
      <c r="M37" s="32">
        <v>0.98570000000000002</v>
      </c>
      <c r="N37" s="32">
        <v>0.98399999999999999</v>
      </c>
      <c r="O37" s="32">
        <v>0.97950000000000004</v>
      </c>
      <c r="P37" s="32">
        <v>0.97950000000000004</v>
      </c>
      <c r="Q37" s="32">
        <v>0.97950000000000004</v>
      </c>
      <c r="R37" s="32">
        <v>0.97950000000000004</v>
      </c>
      <c r="S37" s="32">
        <v>0.97950000000000004</v>
      </c>
      <c r="T37" s="32">
        <v>0.97950000000000004</v>
      </c>
      <c r="U37" s="32">
        <v>0.97950000000000004</v>
      </c>
      <c r="V37" s="22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</row>
    <row r="38" spans="1:68">
      <c r="A38" s="26">
        <v>37</v>
      </c>
      <c r="B38" s="32">
        <v>0.98299999999999998</v>
      </c>
      <c r="C38" s="32">
        <v>0.98299999999999998</v>
      </c>
      <c r="D38" s="32">
        <v>0.98299999999999998</v>
      </c>
      <c r="E38" s="32">
        <v>0.98299999999999998</v>
      </c>
      <c r="F38" s="32">
        <v>0.98299999999999998</v>
      </c>
      <c r="G38" s="32">
        <v>0.98299999999999998</v>
      </c>
      <c r="H38" s="33">
        <v>0.98299999999999998</v>
      </c>
      <c r="I38" s="32">
        <v>0.98299999999999998</v>
      </c>
      <c r="J38" s="32">
        <v>0.98299999999999998</v>
      </c>
      <c r="K38" s="32">
        <v>0.98299999999999998</v>
      </c>
      <c r="L38" s="32">
        <v>0.98299999999999998</v>
      </c>
      <c r="M38" s="32">
        <v>0.98129999999999995</v>
      </c>
      <c r="N38" s="32">
        <v>0.97909999999999997</v>
      </c>
      <c r="O38" s="32">
        <v>0.97319999999999995</v>
      </c>
      <c r="P38" s="32">
        <v>0.97319999999999995</v>
      </c>
      <c r="Q38" s="32">
        <v>0.97319999999999995</v>
      </c>
      <c r="R38" s="32">
        <v>0.97319999999999995</v>
      </c>
      <c r="S38" s="32">
        <v>0.97319999999999995</v>
      </c>
      <c r="T38" s="32">
        <v>0.97319999999999995</v>
      </c>
      <c r="U38" s="32">
        <v>0.97319999999999995</v>
      </c>
      <c r="V38" s="22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</row>
    <row r="39" spans="1:68">
      <c r="A39" s="26">
        <v>38</v>
      </c>
      <c r="B39" s="32">
        <v>0.97850000000000004</v>
      </c>
      <c r="C39" s="32">
        <v>0.97850000000000004</v>
      </c>
      <c r="D39" s="32">
        <v>0.97850000000000004</v>
      </c>
      <c r="E39" s="32">
        <v>0.97850000000000004</v>
      </c>
      <c r="F39" s="32">
        <v>0.97850000000000004</v>
      </c>
      <c r="G39" s="32">
        <v>0.97850000000000004</v>
      </c>
      <c r="H39" s="33">
        <v>0.97850000000000004</v>
      </c>
      <c r="I39" s="32">
        <v>0.97850000000000004</v>
      </c>
      <c r="J39" s="32">
        <v>0.97850000000000004</v>
      </c>
      <c r="K39" s="32">
        <v>0.97850000000000004</v>
      </c>
      <c r="L39" s="32">
        <v>0.97850000000000004</v>
      </c>
      <c r="M39" s="32">
        <v>0.97629999999999995</v>
      </c>
      <c r="N39" s="32">
        <v>0.97360000000000002</v>
      </c>
      <c r="O39" s="32">
        <v>0.96599999999999997</v>
      </c>
      <c r="P39" s="32">
        <v>0.96599999999999997</v>
      </c>
      <c r="Q39" s="32">
        <v>0.96599999999999997</v>
      </c>
      <c r="R39" s="32">
        <v>0.96599999999999997</v>
      </c>
      <c r="S39" s="32">
        <v>0.96599999999999997</v>
      </c>
      <c r="T39" s="32">
        <v>0.96599999999999997</v>
      </c>
      <c r="U39" s="32">
        <v>0.96599999999999997</v>
      </c>
      <c r="V39" s="22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</row>
    <row r="40" spans="1:68">
      <c r="A40" s="26">
        <v>39</v>
      </c>
      <c r="B40" s="32">
        <v>0.97340000000000004</v>
      </c>
      <c r="C40" s="32">
        <v>0.97340000000000004</v>
      </c>
      <c r="D40" s="32">
        <v>0.97340000000000004</v>
      </c>
      <c r="E40" s="32">
        <v>0.97340000000000004</v>
      </c>
      <c r="F40" s="32">
        <v>0.97340000000000004</v>
      </c>
      <c r="G40" s="32">
        <v>0.97340000000000004</v>
      </c>
      <c r="H40" s="33">
        <v>0.97340000000000004</v>
      </c>
      <c r="I40" s="32">
        <v>0.97340000000000004</v>
      </c>
      <c r="J40" s="32">
        <v>0.97340000000000004</v>
      </c>
      <c r="K40" s="32">
        <v>0.97340000000000004</v>
      </c>
      <c r="L40" s="32">
        <v>0.97340000000000004</v>
      </c>
      <c r="M40" s="32">
        <v>0.9708</v>
      </c>
      <c r="N40" s="32">
        <v>0.96730000000000005</v>
      </c>
      <c r="O40" s="32">
        <v>0.95809999999999995</v>
      </c>
      <c r="P40" s="32">
        <v>0.95809999999999995</v>
      </c>
      <c r="Q40" s="32">
        <v>0.95809999999999995</v>
      </c>
      <c r="R40" s="32">
        <v>0.95809999999999995</v>
      </c>
      <c r="S40" s="32">
        <v>0.95809999999999995</v>
      </c>
      <c r="T40" s="32">
        <v>0.95809999999999995</v>
      </c>
      <c r="U40" s="32">
        <v>0.95809999999999995</v>
      </c>
      <c r="V40" s="22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</row>
    <row r="41" spans="1:68">
      <c r="A41" s="34">
        <v>40</v>
      </c>
      <c r="B41" s="35">
        <v>0.96779999999999999</v>
      </c>
      <c r="C41" s="35">
        <v>0.96779999999999999</v>
      </c>
      <c r="D41" s="35">
        <v>0.96779999999999999</v>
      </c>
      <c r="E41" s="35">
        <v>0.96779999999999999</v>
      </c>
      <c r="F41" s="35">
        <v>0.96779999999999999</v>
      </c>
      <c r="G41" s="35">
        <v>0.96779999999999999</v>
      </c>
      <c r="H41" s="35">
        <v>0.96779999999999999</v>
      </c>
      <c r="I41" s="35">
        <v>0.96779999999999999</v>
      </c>
      <c r="J41" s="35">
        <v>0.96779999999999999</v>
      </c>
      <c r="K41" s="35">
        <v>0.96779999999999999</v>
      </c>
      <c r="L41" s="35">
        <v>0.96779999999999999</v>
      </c>
      <c r="M41" s="35">
        <v>0.9647</v>
      </c>
      <c r="N41" s="35">
        <v>0.96050000000000002</v>
      </c>
      <c r="O41" s="35">
        <v>0.94930000000000003</v>
      </c>
      <c r="P41" s="35">
        <v>0.94930000000000003</v>
      </c>
      <c r="Q41" s="35">
        <v>0.94930000000000003</v>
      </c>
      <c r="R41" s="35">
        <v>0.94930000000000003</v>
      </c>
      <c r="S41" s="35">
        <v>0.94930000000000003</v>
      </c>
      <c r="T41" s="35">
        <v>0.94930000000000003</v>
      </c>
      <c r="U41" s="35">
        <v>0.94930000000000003</v>
      </c>
      <c r="V41" s="22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</row>
    <row r="42" spans="1:68">
      <c r="A42" s="26">
        <v>41</v>
      </c>
      <c r="B42" s="32">
        <v>0.9617</v>
      </c>
      <c r="C42" s="32">
        <v>0.9617</v>
      </c>
      <c r="D42" s="32">
        <v>0.9617</v>
      </c>
      <c r="E42" s="32">
        <v>0.9617</v>
      </c>
      <c r="F42" s="32">
        <v>0.9617</v>
      </c>
      <c r="G42" s="32">
        <v>0.9617</v>
      </c>
      <c r="H42" s="33">
        <v>0.9617</v>
      </c>
      <c r="I42" s="32">
        <v>0.9617</v>
      </c>
      <c r="J42" s="32">
        <v>0.9617</v>
      </c>
      <c r="K42" s="32">
        <v>0.9617</v>
      </c>
      <c r="L42" s="32">
        <v>0.9617</v>
      </c>
      <c r="M42" s="32">
        <v>0.95789999999999997</v>
      </c>
      <c r="N42" s="32">
        <v>0.95299999999999996</v>
      </c>
      <c r="O42" s="32">
        <v>0.93959999999999999</v>
      </c>
      <c r="P42" s="32">
        <v>0.93959999999999999</v>
      </c>
      <c r="Q42" s="32">
        <v>0.93959999999999999</v>
      </c>
      <c r="R42" s="32">
        <v>0.93959999999999999</v>
      </c>
      <c r="S42" s="32">
        <v>0.93959999999999999</v>
      </c>
      <c r="T42" s="32">
        <v>0.93959999999999999</v>
      </c>
      <c r="U42" s="32">
        <v>0.93959999999999999</v>
      </c>
      <c r="V42" s="22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</row>
    <row r="43" spans="1:68">
      <c r="A43" s="26">
        <v>42</v>
      </c>
      <c r="B43" s="32">
        <v>0.95509999999999995</v>
      </c>
      <c r="C43" s="32">
        <v>0.95509999999999995</v>
      </c>
      <c r="D43" s="32">
        <v>0.95509999999999995</v>
      </c>
      <c r="E43" s="32">
        <v>0.95509999999999995</v>
      </c>
      <c r="F43" s="32">
        <v>0.95509999999999995</v>
      </c>
      <c r="G43" s="32">
        <v>0.95509999999999995</v>
      </c>
      <c r="H43" s="33">
        <v>0.95509999999999995</v>
      </c>
      <c r="I43" s="32">
        <v>0.95509999999999995</v>
      </c>
      <c r="J43" s="32">
        <v>0.95509999999999995</v>
      </c>
      <c r="K43" s="32">
        <v>0.95509999999999995</v>
      </c>
      <c r="L43" s="32">
        <v>0.95509999999999995</v>
      </c>
      <c r="M43" s="32">
        <v>0.9506</v>
      </c>
      <c r="N43" s="32">
        <v>0.94479999999999997</v>
      </c>
      <c r="O43" s="32">
        <v>0.92920000000000003</v>
      </c>
      <c r="P43" s="32">
        <v>0.92920000000000003</v>
      </c>
      <c r="Q43" s="32">
        <v>0.92920000000000003</v>
      </c>
      <c r="R43" s="32">
        <v>0.92920000000000003</v>
      </c>
      <c r="S43" s="32">
        <v>0.92920000000000003</v>
      </c>
      <c r="T43" s="32">
        <v>0.92920000000000003</v>
      </c>
      <c r="U43" s="32">
        <v>0.92920000000000003</v>
      </c>
      <c r="V43" s="22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</row>
    <row r="44" spans="1:68">
      <c r="A44" s="26">
        <v>43</v>
      </c>
      <c r="B44" s="32">
        <v>0.94789999999999996</v>
      </c>
      <c r="C44" s="32">
        <v>0.94789999999999996</v>
      </c>
      <c r="D44" s="32">
        <v>0.94789999999999996</v>
      </c>
      <c r="E44" s="32">
        <v>0.94789999999999996</v>
      </c>
      <c r="F44" s="32">
        <v>0.94789999999999996</v>
      </c>
      <c r="G44" s="32">
        <v>0.94789999999999996</v>
      </c>
      <c r="H44" s="33">
        <v>0.94789999999999996</v>
      </c>
      <c r="I44" s="32">
        <v>0.94789999999999996</v>
      </c>
      <c r="J44" s="32">
        <v>0.94789999999999996</v>
      </c>
      <c r="K44" s="32">
        <v>0.94789999999999996</v>
      </c>
      <c r="L44" s="32">
        <v>0.94789999999999996</v>
      </c>
      <c r="M44" s="32">
        <v>0.94279999999999997</v>
      </c>
      <c r="N44" s="32">
        <v>0.93600000000000005</v>
      </c>
      <c r="O44" s="32">
        <v>0.91830000000000001</v>
      </c>
      <c r="P44" s="32">
        <v>0.91830000000000001</v>
      </c>
      <c r="Q44" s="32">
        <v>0.91830000000000001</v>
      </c>
      <c r="R44" s="32">
        <v>0.91830000000000001</v>
      </c>
      <c r="S44" s="32">
        <v>0.91830000000000001</v>
      </c>
      <c r="T44" s="32">
        <v>0.91830000000000001</v>
      </c>
      <c r="U44" s="32">
        <v>0.91830000000000001</v>
      </c>
      <c r="V44" s="22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</row>
    <row r="45" spans="1:68">
      <c r="A45" s="26">
        <v>44</v>
      </c>
      <c r="B45" s="32">
        <v>0.94020000000000004</v>
      </c>
      <c r="C45" s="32">
        <v>0.94020000000000004</v>
      </c>
      <c r="D45" s="32">
        <v>0.94020000000000004</v>
      </c>
      <c r="E45" s="32">
        <v>0.94020000000000004</v>
      </c>
      <c r="F45" s="32">
        <v>0.94020000000000004</v>
      </c>
      <c r="G45" s="32">
        <v>0.94020000000000004</v>
      </c>
      <c r="H45" s="33">
        <v>0.94020000000000004</v>
      </c>
      <c r="I45" s="32">
        <v>0.94020000000000004</v>
      </c>
      <c r="J45" s="32">
        <v>0.94020000000000004</v>
      </c>
      <c r="K45" s="32">
        <v>0.94020000000000004</v>
      </c>
      <c r="L45" s="32">
        <v>0.94020000000000004</v>
      </c>
      <c r="M45" s="32">
        <v>0.93430000000000002</v>
      </c>
      <c r="N45" s="32">
        <v>0.92649999999999999</v>
      </c>
      <c r="O45" s="32">
        <v>0.90739999999999998</v>
      </c>
      <c r="P45" s="32">
        <v>0.90739999999999998</v>
      </c>
      <c r="Q45" s="32">
        <v>0.90739999999999998</v>
      </c>
      <c r="R45" s="32">
        <v>0.90739999999999998</v>
      </c>
      <c r="S45" s="32">
        <v>0.90739999999999998</v>
      </c>
      <c r="T45" s="32">
        <v>0.90739999999999998</v>
      </c>
      <c r="U45" s="32">
        <v>0.90739999999999998</v>
      </c>
      <c r="V45" s="22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</row>
    <row r="46" spans="1:68">
      <c r="A46" s="34">
        <v>45</v>
      </c>
      <c r="B46" s="35">
        <v>0.93189999999999995</v>
      </c>
      <c r="C46" s="35">
        <v>0.93189999999999995</v>
      </c>
      <c r="D46" s="35">
        <v>0.93189999999999995</v>
      </c>
      <c r="E46" s="35">
        <v>0.93189999999999995</v>
      </c>
      <c r="F46" s="35">
        <v>0.93189999999999995</v>
      </c>
      <c r="G46" s="35">
        <v>0.93189999999999995</v>
      </c>
      <c r="H46" s="35">
        <v>0.93189999999999995</v>
      </c>
      <c r="I46" s="35">
        <v>0.93189999999999995</v>
      </c>
      <c r="J46" s="35">
        <v>0.93189999999999995</v>
      </c>
      <c r="K46" s="35">
        <v>0.93189999999999995</v>
      </c>
      <c r="L46" s="35">
        <v>0.93189999999999995</v>
      </c>
      <c r="M46" s="35">
        <v>0.92520000000000002</v>
      </c>
      <c r="N46" s="35">
        <v>0.91639999999999999</v>
      </c>
      <c r="O46" s="35">
        <v>0.89649999999999996</v>
      </c>
      <c r="P46" s="35">
        <v>0.89649999999999996</v>
      </c>
      <c r="Q46" s="35">
        <v>0.89649999999999996</v>
      </c>
      <c r="R46" s="35">
        <v>0.89649999999999996</v>
      </c>
      <c r="S46" s="35">
        <v>0.89649999999999996</v>
      </c>
      <c r="T46" s="35">
        <v>0.89649999999999996</v>
      </c>
      <c r="U46" s="35">
        <v>0.89649999999999996</v>
      </c>
      <c r="V46" s="22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</row>
    <row r="47" spans="1:68">
      <c r="A47" s="26">
        <v>46</v>
      </c>
      <c r="B47" s="32">
        <v>0.92320000000000002</v>
      </c>
      <c r="C47" s="32">
        <v>0.92320000000000002</v>
      </c>
      <c r="D47" s="32">
        <v>0.92320000000000002</v>
      </c>
      <c r="E47" s="32">
        <v>0.92320000000000002</v>
      </c>
      <c r="F47" s="32">
        <v>0.92320000000000002</v>
      </c>
      <c r="G47" s="32">
        <v>0.92320000000000002</v>
      </c>
      <c r="H47" s="33">
        <v>0.92320000000000002</v>
      </c>
      <c r="I47" s="32">
        <v>0.92320000000000002</v>
      </c>
      <c r="J47" s="32">
        <v>0.92320000000000002</v>
      </c>
      <c r="K47" s="32">
        <v>0.92320000000000002</v>
      </c>
      <c r="L47" s="32">
        <v>0.92320000000000002</v>
      </c>
      <c r="M47" s="32">
        <v>0.91559999999999997</v>
      </c>
      <c r="N47" s="32">
        <v>0.90569999999999995</v>
      </c>
      <c r="O47" s="32">
        <v>0.88560000000000005</v>
      </c>
      <c r="P47" s="32">
        <v>0.88560000000000005</v>
      </c>
      <c r="Q47" s="32">
        <v>0.88560000000000005</v>
      </c>
      <c r="R47" s="32">
        <v>0.88560000000000005</v>
      </c>
      <c r="S47" s="32">
        <v>0.88560000000000005</v>
      </c>
      <c r="T47" s="32">
        <v>0.88560000000000005</v>
      </c>
      <c r="U47" s="32">
        <v>0.88560000000000005</v>
      </c>
      <c r="V47" s="22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</row>
    <row r="48" spans="1:68">
      <c r="A48" s="26">
        <v>47</v>
      </c>
      <c r="B48" s="32">
        <v>0.91390000000000005</v>
      </c>
      <c r="C48" s="32">
        <v>0.91390000000000005</v>
      </c>
      <c r="D48" s="32">
        <v>0.91390000000000005</v>
      </c>
      <c r="E48" s="32">
        <v>0.91390000000000005</v>
      </c>
      <c r="F48" s="32">
        <v>0.91390000000000005</v>
      </c>
      <c r="G48" s="32">
        <v>0.91390000000000005</v>
      </c>
      <c r="H48" s="33">
        <v>0.91390000000000005</v>
      </c>
      <c r="I48" s="32">
        <v>0.91390000000000005</v>
      </c>
      <c r="J48" s="32">
        <v>0.91390000000000005</v>
      </c>
      <c r="K48" s="32">
        <v>0.91390000000000005</v>
      </c>
      <c r="L48" s="32">
        <v>0.91390000000000005</v>
      </c>
      <c r="M48" s="32">
        <v>0.90539999999999998</v>
      </c>
      <c r="N48" s="32">
        <v>0.89480000000000004</v>
      </c>
      <c r="O48" s="32">
        <v>0.87470000000000003</v>
      </c>
      <c r="P48" s="32">
        <v>0.87470000000000003</v>
      </c>
      <c r="Q48" s="32">
        <v>0.87470000000000003</v>
      </c>
      <c r="R48" s="32">
        <v>0.87470000000000003</v>
      </c>
      <c r="S48" s="32">
        <v>0.87470000000000003</v>
      </c>
      <c r="T48" s="32">
        <v>0.87470000000000003</v>
      </c>
      <c r="U48" s="32">
        <v>0.87470000000000003</v>
      </c>
      <c r="V48" s="22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1:68">
      <c r="A49" s="26">
        <v>48</v>
      </c>
      <c r="B49" s="32">
        <v>0.90400000000000003</v>
      </c>
      <c r="C49" s="32">
        <v>0.90400000000000003</v>
      </c>
      <c r="D49" s="32">
        <v>0.90400000000000003</v>
      </c>
      <c r="E49" s="32">
        <v>0.90400000000000003</v>
      </c>
      <c r="F49" s="32">
        <v>0.90400000000000003</v>
      </c>
      <c r="G49" s="32">
        <v>0.90400000000000003</v>
      </c>
      <c r="H49" s="33">
        <v>0.90400000000000003</v>
      </c>
      <c r="I49" s="32">
        <v>0.90400000000000003</v>
      </c>
      <c r="J49" s="32">
        <v>0.90400000000000003</v>
      </c>
      <c r="K49" s="32">
        <v>0.90400000000000003</v>
      </c>
      <c r="L49" s="32">
        <v>0.90400000000000003</v>
      </c>
      <c r="M49" s="32">
        <v>0.89459999999999995</v>
      </c>
      <c r="N49" s="32">
        <v>0.88390000000000002</v>
      </c>
      <c r="O49" s="32">
        <v>0.86380000000000001</v>
      </c>
      <c r="P49" s="32">
        <v>0.86380000000000001</v>
      </c>
      <c r="Q49" s="32">
        <v>0.86380000000000001</v>
      </c>
      <c r="R49" s="32">
        <v>0.86380000000000001</v>
      </c>
      <c r="S49" s="32">
        <v>0.86380000000000001</v>
      </c>
      <c r="T49" s="32">
        <v>0.86380000000000001</v>
      </c>
      <c r="U49" s="32">
        <v>0.86380000000000001</v>
      </c>
      <c r="V49" s="2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</row>
    <row r="50" spans="1:68">
      <c r="A50" s="26">
        <v>49</v>
      </c>
      <c r="B50" s="32">
        <v>0.89370000000000005</v>
      </c>
      <c r="C50" s="32">
        <v>0.89370000000000005</v>
      </c>
      <c r="D50" s="32">
        <v>0.89370000000000005</v>
      </c>
      <c r="E50" s="32">
        <v>0.89370000000000005</v>
      </c>
      <c r="F50" s="32">
        <v>0.89370000000000005</v>
      </c>
      <c r="G50" s="32">
        <v>0.89370000000000005</v>
      </c>
      <c r="H50" s="33">
        <v>0.89370000000000005</v>
      </c>
      <c r="I50" s="32">
        <v>0.89370000000000005</v>
      </c>
      <c r="J50" s="32">
        <v>0.89370000000000005</v>
      </c>
      <c r="K50" s="32">
        <v>0.89370000000000005</v>
      </c>
      <c r="L50" s="32">
        <v>0.89370000000000005</v>
      </c>
      <c r="M50" s="32">
        <v>0.88370000000000004</v>
      </c>
      <c r="N50" s="32">
        <v>0.873</v>
      </c>
      <c r="O50" s="32">
        <v>0.85289999999999999</v>
      </c>
      <c r="P50" s="32">
        <v>0.85289999999999999</v>
      </c>
      <c r="Q50" s="32">
        <v>0.85289999999999999</v>
      </c>
      <c r="R50" s="32">
        <v>0.85289999999999999</v>
      </c>
      <c r="S50" s="32">
        <v>0.85289999999999999</v>
      </c>
      <c r="T50" s="32">
        <v>0.85289999999999999</v>
      </c>
      <c r="U50" s="32">
        <v>0.85289999999999999</v>
      </c>
      <c r="V50" s="2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</row>
    <row r="51" spans="1:68">
      <c r="A51" s="34">
        <v>50</v>
      </c>
      <c r="B51" s="35">
        <v>0.88280000000000003</v>
      </c>
      <c r="C51" s="35">
        <v>0.88280000000000003</v>
      </c>
      <c r="D51" s="35">
        <v>0.88280000000000003</v>
      </c>
      <c r="E51" s="35">
        <v>0.88280000000000003</v>
      </c>
      <c r="F51" s="35">
        <v>0.88280000000000003</v>
      </c>
      <c r="G51" s="35">
        <v>0.88280000000000003</v>
      </c>
      <c r="H51" s="35">
        <v>0.88280000000000003</v>
      </c>
      <c r="I51" s="35">
        <v>0.88280000000000003</v>
      </c>
      <c r="J51" s="35">
        <v>0.88280000000000003</v>
      </c>
      <c r="K51" s="35">
        <v>0.88280000000000003</v>
      </c>
      <c r="L51" s="35">
        <v>0.88280000000000003</v>
      </c>
      <c r="M51" s="35">
        <v>0.87280000000000002</v>
      </c>
      <c r="N51" s="35">
        <v>0.86209999999999998</v>
      </c>
      <c r="O51" s="35">
        <v>0.84199999999999997</v>
      </c>
      <c r="P51" s="35">
        <v>0.84199999999999997</v>
      </c>
      <c r="Q51" s="35">
        <v>0.84199999999999997</v>
      </c>
      <c r="R51" s="35">
        <v>0.84199999999999997</v>
      </c>
      <c r="S51" s="35">
        <v>0.84199999999999997</v>
      </c>
      <c r="T51" s="35">
        <v>0.84199999999999997</v>
      </c>
      <c r="U51" s="35">
        <v>0.84199999999999997</v>
      </c>
      <c r="V51" s="2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</row>
    <row r="52" spans="1:68">
      <c r="A52" s="26">
        <v>51</v>
      </c>
      <c r="B52" s="32">
        <v>0.87190000000000001</v>
      </c>
      <c r="C52" s="32">
        <v>0.87190000000000001</v>
      </c>
      <c r="D52" s="32">
        <v>0.87190000000000001</v>
      </c>
      <c r="E52" s="32">
        <v>0.87190000000000001</v>
      </c>
      <c r="F52" s="32">
        <v>0.87190000000000001</v>
      </c>
      <c r="G52" s="32">
        <v>0.87190000000000001</v>
      </c>
      <c r="H52" s="33">
        <v>0.87190000000000001</v>
      </c>
      <c r="I52" s="32">
        <v>0.87190000000000001</v>
      </c>
      <c r="J52" s="32">
        <v>0.87190000000000001</v>
      </c>
      <c r="K52" s="32">
        <v>0.87190000000000001</v>
      </c>
      <c r="L52" s="32">
        <v>0.87190000000000001</v>
      </c>
      <c r="M52" s="32">
        <v>0.8619</v>
      </c>
      <c r="N52" s="32">
        <v>0.85119999999999996</v>
      </c>
      <c r="O52" s="32">
        <v>0.83109999999999995</v>
      </c>
      <c r="P52" s="32">
        <v>0.83109999999999995</v>
      </c>
      <c r="Q52" s="32">
        <v>0.83109999999999995</v>
      </c>
      <c r="R52" s="32">
        <v>0.83109999999999995</v>
      </c>
      <c r="S52" s="32">
        <v>0.83109999999999995</v>
      </c>
      <c r="T52" s="32">
        <v>0.83109999999999995</v>
      </c>
      <c r="U52" s="32">
        <v>0.83109999999999995</v>
      </c>
      <c r="V52" s="22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</row>
    <row r="53" spans="1:68">
      <c r="A53" s="26">
        <v>52</v>
      </c>
      <c r="B53" s="32">
        <v>0.86099999999999999</v>
      </c>
      <c r="C53" s="32">
        <v>0.86099999999999999</v>
      </c>
      <c r="D53" s="32">
        <v>0.86099999999999999</v>
      </c>
      <c r="E53" s="32">
        <v>0.86099999999999999</v>
      </c>
      <c r="F53" s="32">
        <v>0.86099999999999999</v>
      </c>
      <c r="G53" s="32">
        <v>0.86099999999999999</v>
      </c>
      <c r="H53" s="33">
        <v>0.86099999999999999</v>
      </c>
      <c r="I53" s="32">
        <v>0.86099999999999999</v>
      </c>
      <c r="J53" s="32">
        <v>0.86099999999999999</v>
      </c>
      <c r="K53" s="32">
        <v>0.86099999999999999</v>
      </c>
      <c r="L53" s="32">
        <v>0.86099999999999999</v>
      </c>
      <c r="M53" s="32">
        <v>0.85099999999999998</v>
      </c>
      <c r="N53" s="32">
        <v>0.84030000000000005</v>
      </c>
      <c r="O53" s="32">
        <v>0.82020000000000004</v>
      </c>
      <c r="P53" s="32">
        <v>0.82020000000000004</v>
      </c>
      <c r="Q53" s="32">
        <v>0.82020000000000004</v>
      </c>
      <c r="R53" s="32">
        <v>0.82020000000000004</v>
      </c>
      <c r="S53" s="32">
        <v>0.82020000000000004</v>
      </c>
      <c r="T53" s="32">
        <v>0.82020000000000004</v>
      </c>
      <c r="U53" s="32">
        <v>0.82020000000000004</v>
      </c>
      <c r="V53" s="22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</row>
    <row r="54" spans="1:68">
      <c r="A54" s="26">
        <v>53</v>
      </c>
      <c r="B54" s="32">
        <v>0.85009999999999997</v>
      </c>
      <c r="C54" s="32">
        <v>0.85009999999999997</v>
      </c>
      <c r="D54" s="32">
        <v>0.85009999999999997</v>
      </c>
      <c r="E54" s="32">
        <v>0.85009999999999997</v>
      </c>
      <c r="F54" s="32">
        <v>0.85009999999999997</v>
      </c>
      <c r="G54" s="32">
        <v>0.85009999999999997</v>
      </c>
      <c r="H54" s="33">
        <v>0.85009999999999997</v>
      </c>
      <c r="I54" s="32">
        <v>0.85009999999999997</v>
      </c>
      <c r="J54" s="32">
        <v>0.85009999999999997</v>
      </c>
      <c r="K54" s="32">
        <v>0.85009999999999997</v>
      </c>
      <c r="L54" s="32">
        <v>0.85009999999999997</v>
      </c>
      <c r="M54" s="32">
        <v>0.84009999999999996</v>
      </c>
      <c r="N54" s="32">
        <v>0.82940000000000003</v>
      </c>
      <c r="O54" s="32">
        <v>0.80930000000000002</v>
      </c>
      <c r="P54" s="32">
        <v>0.80930000000000002</v>
      </c>
      <c r="Q54" s="32">
        <v>0.80930000000000002</v>
      </c>
      <c r="R54" s="32">
        <v>0.80930000000000002</v>
      </c>
      <c r="S54" s="32">
        <v>0.80930000000000002</v>
      </c>
      <c r="T54" s="32">
        <v>0.80930000000000002</v>
      </c>
      <c r="U54" s="32">
        <v>0.80930000000000002</v>
      </c>
      <c r="V54" s="22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</row>
    <row r="55" spans="1:68">
      <c r="A55" s="26">
        <v>54</v>
      </c>
      <c r="B55" s="32">
        <v>0.83919999999999995</v>
      </c>
      <c r="C55" s="32">
        <v>0.83919999999999995</v>
      </c>
      <c r="D55" s="32">
        <v>0.83919999999999995</v>
      </c>
      <c r="E55" s="32">
        <v>0.83919999999999995</v>
      </c>
      <c r="F55" s="32">
        <v>0.83919999999999995</v>
      </c>
      <c r="G55" s="32">
        <v>0.83919999999999995</v>
      </c>
      <c r="H55" s="33">
        <v>0.83919999999999995</v>
      </c>
      <c r="I55" s="32">
        <v>0.83919999999999995</v>
      </c>
      <c r="J55" s="32">
        <v>0.83919999999999995</v>
      </c>
      <c r="K55" s="32">
        <v>0.83919999999999995</v>
      </c>
      <c r="L55" s="32">
        <v>0.83919999999999995</v>
      </c>
      <c r="M55" s="32">
        <v>0.82920000000000005</v>
      </c>
      <c r="N55" s="32">
        <v>0.81850000000000001</v>
      </c>
      <c r="O55" s="32">
        <v>0.7984</v>
      </c>
      <c r="P55" s="32">
        <v>0.7984</v>
      </c>
      <c r="Q55" s="32">
        <v>0.7984</v>
      </c>
      <c r="R55" s="32">
        <v>0.7984</v>
      </c>
      <c r="S55" s="32">
        <v>0.7984</v>
      </c>
      <c r="T55" s="32">
        <v>0.7984</v>
      </c>
      <c r="U55" s="32">
        <v>0.7984</v>
      </c>
      <c r="V55" s="2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</row>
    <row r="56" spans="1:68">
      <c r="A56" s="34">
        <v>55</v>
      </c>
      <c r="B56" s="35">
        <v>0.82830000000000004</v>
      </c>
      <c r="C56" s="35">
        <v>0.82830000000000004</v>
      </c>
      <c r="D56" s="35">
        <v>0.82830000000000004</v>
      </c>
      <c r="E56" s="35">
        <v>0.82830000000000004</v>
      </c>
      <c r="F56" s="35">
        <v>0.82830000000000004</v>
      </c>
      <c r="G56" s="35">
        <v>0.82830000000000004</v>
      </c>
      <c r="H56" s="35">
        <v>0.82830000000000004</v>
      </c>
      <c r="I56" s="35">
        <v>0.82830000000000004</v>
      </c>
      <c r="J56" s="35">
        <v>0.82830000000000004</v>
      </c>
      <c r="K56" s="35">
        <v>0.82830000000000004</v>
      </c>
      <c r="L56" s="35">
        <v>0.82830000000000004</v>
      </c>
      <c r="M56" s="35">
        <v>0.81830000000000003</v>
      </c>
      <c r="N56" s="35">
        <v>0.80759999999999998</v>
      </c>
      <c r="O56" s="35">
        <v>0.78749999999999998</v>
      </c>
      <c r="P56" s="35">
        <v>0.78749999999999998</v>
      </c>
      <c r="Q56" s="35">
        <v>0.78749999999999998</v>
      </c>
      <c r="R56" s="35">
        <v>0.78749999999999998</v>
      </c>
      <c r="S56" s="35">
        <v>0.78749999999999998</v>
      </c>
      <c r="T56" s="35">
        <v>0.78749999999999998</v>
      </c>
      <c r="U56" s="35">
        <v>0.78749999999999998</v>
      </c>
      <c r="V56" s="2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</row>
    <row r="57" spans="1:68">
      <c r="A57" s="26">
        <v>56</v>
      </c>
      <c r="B57" s="32">
        <v>0.81740000000000002</v>
      </c>
      <c r="C57" s="32">
        <v>0.81740000000000002</v>
      </c>
      <c r="D57" s="32">
        <v>0.81740000000000002</v>
      </c>
      <c r="E57" s="32">
        <v>0.81740000000000002</v>
      </c>
      <c r="F57" s="32">
        <v>0.81740000000000002</v>
      </c>
      <c r="G57" s="32">
        <v>0.81740000000000002</v>
      </c>
      <c r="H57" s="33">
        <v>0.81740000000000002</v>
      </c>
      <c r="I57" s="32">
        <v>0.81740000000000002</v>
      </c>
      <c r="J57" s="32">
        <v>0.81740000000000002</v>
      </c>
      <c r="K57" s="32">
        <v>0.81740000000000002</v>
      </c>
      <c r="L57" s="32">
        <v>0.81740000000000002</v>
      </c>
      <c r="M57" s="32">
        <v>0.80740000000000001</v>
      </c>
      <c r="N57" s="32">
        <v>0.79669999999999996</v>
      </c>
      <c r="O57" s="32">
        <v>0.77659999999999996</v>
      </c>
      <c r="P57" s="32">
        <v>0.77659999999999996</v>
      </c>
      <c r="Q57" s="32">
        <v>0.77659999999999996</v>
      </c>
      <c r="R57" s="32">
        <v>0.77659999999999996</v>
      </c>
      <c r="S57" s="32">
        <v>0.77659999999999996</v>
      </c>
      <c r="T57" s="32">
        <v>0.77659999999999996</v>
      </c>
      <c r="U57" s="32">
        <v>0.77659999999999996</v>
      </c>
      <c r="V57" s="2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</row>
    <row r="58" spans="1:68">
      <c r="A58" s="26">
        <v>57</v>
      </c>
      <c r="B58" s="32">
        <v>0.80649999999999999</v>
      </c>
      <c r="C58" s="32">
        <v>0.80649999999999999</v>
      </c>
      <c r="D58" s="32">
        <v>0.80649999999999999</v>
      </c>
      <c r="E58" s="32">
        <v>0.80649999999999999</v>
      </c>
      <c r="F58" s="32">
        <v>0.80649999999999999</v>
      </c>
      <c r="G58" s="32">
        <v>0.80649999999999999</v>
      </c>
      <c r="H58" s="33">
        <v>0.80649999999999999</v>
      </c>
      <c r="I58" s="32">
        <v>0.80649999999999999</v>
      </c>
      <c r="J58" s="32">
        <v>0.80649999999999999</v>
      </c>
      <c r="K58" s="32">
        <v>0.80649999999999999</v>
      </c>
      <c r="L58" s="32">
        <v>0.80649999999999999</v>
      </c>
      <c r="M58" s="32">
        <v>0.79649999999999999</v>
      </c>
      <c r="N58" s="32">
        <v>0.78580000000000005</v>
      </c>
      <c r="O58" s="32">
        <v>0.76570000000000005</v>
      </c>
      <c r="P58" s="32">
        <v>0.76570000000000005</v>
      </c>
      <c r="Q58" s="32">
        <v>0.76570000000000005</v>
      </c>
      <c r="R58" s="32">
        <v>0.76570000000000005</v>
      </c>
      <c r="S58" s="32">
        <v>0.76570000000000005</v>
      </c>
      <c r="T58" s="32">
        <v>0.76570000000000005</v>
      </c>
      <c r="U58" s="32">
        <v>0.76570000000000005</v>
      </c>
      <c r="V58" s="2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</row>
    <row r="59" spans="1:68">
      <c r="A59" s="26">
        <v>58</v>
      </c>
      <c r="B59" s="32">
        <v>0.79559999999999997</v>
      </c>
      <c r="C59" s="32">
        <v>0.79559999999999997</v>
      </c>
      <c r="D59" s="32">
        <v>0.79559999999999997</v>
      </c>
      <c r="E59" s="32">
        <v>0.79559999999999997</v>
      </c>
      <c r="F59" s="32">
        <v>0.79559999999999997</v>
      </c>
      <c r="G59" s="32">
        <v>0.79559999999999997</v>
      </c>
      <c r="H59" s="33">
        <v>0.79559999999999997</v>
      </c>
      <c r="I59" s="32">
        <v>0.79559999999999997</v>
      </c>
      <c r="J59" s="32">
        <v>0.79559999999999997</v>
      </c>
      <c r="K59" s="32">
        <v>0.79559999999999997</v>
      </c>
      <c r="L59" s="32">
        <v>0.79559999999999997</v>
      </c>
      <c r="M59" s="32">
        <v>0.78559999999999997</v>
      </c>
      <c r="N59" s="32">
        <v>0.77490000000000003</v>
      </c>
      <c r="O59" s="32">
        <v>0.75480000000000003</v>
      </c>
      <c r="P59" s="32">
        <v>0.75480000000000003</v>
      </c>
      <c r="Q59" s="32">
        <v>0.75480000000000003</v>
      </c>
      <c r="R59" s="32">
        <v>0.75480000000000003</v>
      </c>
      <c r="S59" s="32">
        <v>0.75480000000000003</v>
      </c>
      <c r="T59" s="32">
        <v>0.75480000000000003</v>
      </c>
      <c r="U59" s="32">
        <v>0.75480000000000003</v>
      </c>
      <c r="V59" s="22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</row>
    <row r="60" spans="1:68">
      <c r="A60" s="26">
        <v>59</v>
      </c>
      <c r="B60" s="32">
        <v>0.78469999999999995</v>
      </c>
      <c r="C60" s="32">
        <v>0.78469999999999995</v>
      </c>
      <c r="D60" s="32">
        <v>0.78469999999999995</v>
      </c>
      <c r="E60" s="32">
        <v>0.78469999999999995</v>
      </c>
      <c r="F60" s="32">
        <v>0.78469999999999995</v>
      </c>
      <c r="G60" s="32">
        <v>0.78469999999999995</v>
      </c>
      <c r="H60" s="33">
        <v>0.78469999999999995</v>
      </c>
      <c r="I60" s="32">
        <v>0.78469999999999995</v>
      </c>
      <c r="J60" s="32">
        <v>0.78469999999999995</v>
      </c>
      <c r="K60" s="32">
        <v>0.78469999999999995</v>
      </c>
      <c r="L60" s="32">
        <v>0.78469999999999995</v>
      </c>
      <c r="M60" s="32">
        <v>0.77470000000000006</v>
      </c>
      <c r="N60" s="32">
        <v>0.76400000000000001</v>
      </c>
      <c r="O60" s="32">
        <v>0.74390000000000001</v>
      </c>
      <c r="P60" s="32">
        <v>0.74390000000000001</v>
      </c>
      <c r="Q60" s="32">
        <v>0.74390000000000001</v>
      </c>
      <c r="R60" s="32">
        <v>0.74390000000000001</v>
      </c>
      <c r="S60" s="32">
        <v>0.74390000000000001</v>
      </c>
      <c r="T60" s="32">
        <v>0.74390000000000001</v>
      </c>
      <c r="U60" s="32">
        <v>0.74390000000000001</v>
      </c>
      <c r="V60" s="22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</row>
    <row r="61" spans="1:68">
      <c r="A61" s="34">
        <v>60</v>
      </c>
      <c r="B61" s="35">
        <v>0.77380000000000004</v>
      </c>
      <c r="C61" s="35">
        <v>0.77380000000000004</v>
      </c>
      <c r="D61" s="35">
        <v>0.77380000000000004</v>
      </c>
      <c r="E61" s="35">
        <v>0.77380000000000004</v>
      </c>
      <c r="F61" s="35">
        <v>0.77380000000000004</v>
      </c>
      <c r="G61" s="35">
        <v>0.77380000000000004</v>
      </c>
      <c r="H61" s="35">
        <v>0.77380000000000004</v>
      </c>
      <c r="I61" s="35">
        <v>0.77380000000000004</v>
      </c>
      <c r="J61" s="35">
        <v>0.77380000000000004</v>
      </c>
      <c r="K61" s="35">
        <v>0.77380000000000004</v>
      </c>
      <c r="L61" s="35">
        <v>0.77380000000000004</v>
      </c>
      <c r="M61" s="35">
        <v>0.76380000000000003</v>
      </c>
      <c r="N61" s="35">
        <v>0.75309999999999999</v>
      </c>
      <c r="O61" s="35">
        <v>0.73299999999999998</v>
      </c>
      <c r="P61" s="35">
        <v>0.73299999999999998</v>
      </c>
      <c r="Q61" s="35">
        <v>0.73299999999999998</v>
      </c>
      <c r="R61" s="35">
        <v>0.73299999999999998</v>
      </c>
      <c r="S61" s="35">
        <v>0.73299999999999998</v>
      </c>
      <c r="T61" s="35">
        <v>0.73299999999999998</v>
      </c>
      <c r="U61" s="35">
        <v>0.73299999999999998</v>
      </c>
      <c r="V61" s="2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</row>
    <row r="62" spans="1:68">
      <c r="A62" s="26">
        <v>61</v>
      </c>
      <c r="B62" s="32">
        <v>0.76290000000000002</v>
      </c>
      <c r="C62" s="32">
        <v>0.76290000000000002</v>
      </c>
      <c r="D62" s="32">
        <v>0.76290000000000002</v>
      </c>
      <c r="E62" s="32">
        <v>0.76290000000000002</v>
      </c>
      <c r="F62" s="32">
        <v>0.76290000000000002</v>
      </c>
      <c r="G62" s="32">
        <v>0.76290000000000002</v>
      </c>
      <c r="H62" s="33">
        <v>0.76290000000000002</v>
      </c>
      <c r="I62" s="32">
        <v>0.76290000000000002</v>
      </c>
      <c r="J62" s="32">
        <v>0.76290000000000002</v>
      </c>
      <c r="K62" s="32">
        <v>0.76290000000000002</v>
      </c>
      <c r="L62" s="32">
        <v>0.76290000000000002</v>
      </c>
      <c r="M62" s="32">
        <v>0.75290000000000001</v>
      </c>
      <c r="N62" s="32">
        <v>0.74219999999999997</v>
      </c>
      <c r="O62" s="32">
        <v>0.72209999999999996</v>
      </c>
      <c r="P62" s="32">
        <v>0.72209999999999996</v>
      </c>
      <c r="Q62" s="32">
        <v>0.72209999999999996</v>
      </c>
      <c r="R62" s="32">
        <v>0.72209999999999996</v>
      </c>
      <c r="S62" s="32">
        <v>0.72209999999999996</v>
      </c>
      <c r="T62" s="32">
        <v>0.72209999999999996</v>
      </c>
      <c r="U62" s="32">
        <v>0.72209999999999996</v>
      </c>
      <c r="V62" s="2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</row>
    <row r="63" spans="1:68">
      <c r="A63" s="26">
        <v>62</v>
      </c>
      <c r="B63" s="32">
        <v>0.752</v>
      </c>
      <c r="C63" s="32">
        <v>0.752</v>
      </c>
      <c r="D63" s="32">
        <v>0.752</v>
      </c>
      <c r="E63" s="32">
        <v>0.752</v>
      </c>
      <c r="F63" s="32">
        <v>0.752</v>
      </c>
      <c r="G63" s="32">
        <v>0.752</v>
      </c>
      <c r="H63" s="33">
        <v>0.752</v>
      </c>
      <c r="I63" s="32">
        <v>0.752</v>
      </c>
      <c r="J63" s="32">
        <v>0.752</v>
      </c>
      <c r="K63" s="32">
        <v>0.752</v>
      </c>
      <c r="L63" s="32">
        <v>0.752</v>
      </c>
      <c r="M63" s="32">
        <v>0.74199999999999999</v>
      </c>
      <c r="N63" s="32">
        <v>0.73129999999999995</v>
      </c>
      <c r="O63" s="32">
        <v>0.71120000000000005</v>
      </c>
      <c r="P63" s="32">
        <v>0.71120000000000005</v>
      </c>
      <c r="Q63" s="32">
        <v>0.71120000000000005</v>
      </c>
      <c r="R63" s="32">
        <v>0.71120000000000005</v>
      </c>
      <c r="S63" s="32">
        <v>0.71120000000000005</v>
      </c>
      <c r="T63" s="32">
        <v>0.71120000000000005</v>
      </c>
      <c r="U63" s="32">
        <v>0.71120000000000005</v>
      </c>
      <c r="V63" s="2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</row>
    <row r="64" spans="1:68">
      <c r="A64" s="26">
        <v>63</v>
      </c>
      <c r="B64" s="32">
        <v>0.74109999999999998</v>
      </c>
      <c r="C64" s="32">
        <v>0.74109999999999998</v>
      </c>
      <c r="D64" s="32">
        <v>0.74109999999999998</v>
      </c>
      <c r="E64" s="32">
        <v>0.74109999999999998</v>
      </c>
      <c r="F64" s="32">
        <v>0.74109999999999998</v>
      </c>
      <c r="G64" s="32">
        <v>0.74109999999999998</v>
      </c>
      <c r="H64" s="33">
        <v>0.74109999999999998</v>
      </c>
      <c r="I64" s="32">
        <v>0.74109999999999998</v>
      </c>
      <c r="J64" s="32">
        <v>0.74109999999999998</v>
      </c>
      <c r="K64" s="32">
        <v>0.74109999999999998</v>
      </c>
      <c r="L64" s="32">
        <v>0.74109999999999998</v>
      </c>
      <c r="M64" s="32">
        <v>0.73109999999999997</v>
      </c>
      <c r="N64" s="32">
        <v>0.72040000000000004</v>
      </c>
      <c r="O64" s="32">
        <v>0.70030000000000003</v>
      </c>
      <c r="P64" s="32">
        <v>0.70030000000000003</v>
      </c>
      <c r="Q64" s="32">
        <v>0.70030000000000003</v>
      </c>
      <c r="R64" s="32">
        <v>0.70030000000000003</v>
      </c>
      <c r="S64" s="32">
        <v>0.70030000000000003</v>
      </c>
      <c r="T64" s="32">
        <v>0.70030000000000003</v>
      </c>
      <c r="U64" s="32">
        <v>0.70030000000000003</v>
      </c>
      <c r="V64" s="22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</row>
    <row r="65" spans="1:68">
      <c r="A65" s="26">
        <v>64</v>
      </c>
      <c r="B65" s="32">
        <v>0.73019999999999996</v>
      </c>
      <c r="C65" s="32">
        <v>0.73019999999999996</v>
      </c>
      <c r="D65" s="32">
        <v>0.73019999999999996</v>
      </c>
      <c r="E65" s="32">
        <v>0.73019999999999996</v>
      </c>
      <c r="F65" s="32">
        <v>0.73019999999999996</v>
      </c>
      <c r="G65" s="32">
        <v>0.73019999999999996</v>
      </c>
      <c r="H65" s="33">
        <v>0.73019999999999996</v>
      </c>
      <c r="I65" s="32">
        <v>0.73019999999999996</v>
      </c>
      <c r="J65" s="32">
        <v>0.73019999999999996</v>
      </c>
      <c r="K65" s="32">
        <v>0.73019999999999996</v>
      </c>
      <c r="L65" s="32">
        <v>0.73019999999999996</v>
      </c>
      <c r="M65" s="32">
        <v>0.72019999999999995</v>
      </c>
      <c r="N65" s="32">
        <v>0.70950000000000002</v>
      </c>
      <c r="O65" s="32">
        <v>0.68940000000000001</v>
      </c>
      <c r="P65" s="32">
        <v>0.68940000000000001</v>
      </c>
      <c r="Q65" s="32">
        <v>0.68940000000000001</v>
      </c>
      <c r="R65" s="32">
        <v>0.68940000000000001</v>
      </c>
      <c r="S65" s="32">
        <v>0.68940000000000001</v>
      </c>
      <c r="T65" s="32">
        <v>0.68940000000000001</v>
      </c>
      <c r="U65" s="32">
        <v>0.68940000000000001</v>
      </c>
      <c r="V65" s="22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</row>
    <row r="66" spans="1:68">
      <c r="A66" s="34">
        <v>65</v>
      </c>
      <c r="B66" s="35">
        <v>0.71930000000000005</v>
      </c>
      <c r="C66" s="35">
        <v>0.71930000000000005</v>
      </c>
      <c r="D66" s="35">
        <v>0.71930000000000005</v>
      </c>
      <c r="E66" s="35">
        <v>0.71930000000000005</v>
      </c>
      <c r="F66" s="35">
        <v>0.71930000000000005</v>
      </c>
      <c r="G66" s="35">
        <v>0.71930000000000005</v>
      </c>
      <c r="H66" s="35">
        <v>0.71930000000000005</v>
      </c>
      <c r="I66" s="35">
        <v>0.71930000000000005</v>
      </c>
      <c r="J66" s="35">
        <v>0.71930000000000005</v>
      </c>
      <c r="K66" s="35">
        <v>0.71930000000000005</v>
      </c>
      <c r="L66" s="35">
        <v>0.71930000000000005</v>
      </c>
      <c r="M66" s="35">
        <v>0.70930000000000004</v>
      </c>
      <c r="N66" s="35">
        <v>0.6986</v>
      </c>
      <c r="O66" s="35">
        <v>0.67849999999999999</v>
      </c>
      <c r="P66" s="35">
        <v>0.67849999999999999</v>
      </c>
      <c r="Q66" s="35">
        <v>0.67849999999999999</v>
      </c>
      <c r="R66" s="35">
        <v>0.67849999999999999</v>
      </c>
      <c r="S66" s="35">
        <v>0.67849999999999999</v>
      </c>
      <c r="T66" s="35">
        <v>0.67849999999999999</v>
      </c>
      <c r="U66" s="35">
        <v>0.67849999999999999</v>
      </c>
      <c r="V66" s="22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</row>
    <row r="67" spans="1:68">
      <c r="A67" s="26">
        <v>66</v>
      </c>
      <c r="B67" s="32">
        <v>0.70840000000000003</v>
      </c>
      <c r="C67" s="32">
        <v>0.70840000000000003</v>
      </c>
      <c r="D67" s="32">
        <v>0.70840000000000003</v>
      </c>
      <c r="E67" s="32">
        <v>0.70840000000000003</v>
      </c>
      <c r="F67" s="32">
        <v>0.70840000000000003</v>
      </c>
      <c r="G67" s="32">
        <v>0.70840000000000003</v>
      </c>
      <c r="H67" s="33">
        <v>0.70840000000000003</v>
      </c>
      <c r="I67" s="32">
        <v>0.70840000000000003</v>
      </c>
      <c r="J67" s="32">
        <v>0.70840000000000003</v>
      </c>
      <c r="K67" s="32">
        <v>0.70840000000000003</v>
      </c>
      <c r="L67" s="32">
        <v>0.70840000000000003</v>
      </c>
      <c r="M67" s="32">
        <v>0.69840000000000002</v>
      </c>
      <c r="N67" s="32">
        <v>0.68769999999999998</v>
      </c>
      <c r="O67" s="32">
        <v>0.66759999999999997</v>
      </c>
      <c r="P67" s="32">
        <v>0.66759999999999997</v>
      </c>
      <c r="Q67" s="32">
        <v>0.66759999999999997</v>
      </c>
      <c r="R67" s="32">
        <v>0.66759999999999997</v>
      </c>
      <c r="S67" s="32">
        <v>0.66759999999999997</v>
      </c>
      <c r="T67" s="32">
        <v>0.66759999999999997</v>
      </c>
      <c r="U67" s="32">
        <v>0.66759999999999997</v>
      </c>
      <c r="V67" s="22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</row>
    <row r="68" spans="1:68">
      <c r="A68" s="26">
        <v>67</v>
      </c>
      <c r="B68" s="32">
        <v>0.69750000000000001</v>
      </c>
      <c r="C68" s="32">
        <v>0.69750000000000001</v>
      </c>
      <c r="D68" s="32">
        <v>0.69750000000000001</v>
      </c>
      <c r="E68" s="32">
        <v>0.69750000000000001</v>
      </c>
      <c r="F68" s="32">
        <v>0.69750000000000001</v>
      </c>
      <c r="G68" s="32">
        <v>0.69750000000000001</v>
      </c>
      <c r="H68" s="33">
        <v>0.69750000000000001</v>
      </c>
      <c r="I68" s="32">
        <v>0.69750000000000001</v>
      </c>
      <c r="J68" s="32">
        <v>0.69750000000000001</v>
      </c>
      <c r="K68" s="32">
        <v>0.69750000000000001</v>
      </c>
      <c r="L68" s="32">
        <v>0.69750000000000001</v>
      </c>
      <c r="M68" s="32">
        <v>0.6875</v>
      </c>
      <c r="N68" s="32">
        <v>0.67679999999999996</v>
      </c>
      <c r="O68" s="32">
        <v>0.65669999999999995</v>
      </c>
      <c r="P68" s="32">
        <v>0.65669999999999995</v>
      </c>
      <c r="Q68" s="32">
        <v>0.65669999999999995</v>
      </c>
      <c r="R68" s="32">
        <v>0.65669999999999995</v>
      </c>
      <c r="S68" s="32">
        <v>0.65669999999999995</v>
      </c>
      <c r="T68" s="32">
        <v>0.65669999999999995</v>
      </c>
      <c r="U68" s="32">
        <v>0.65669999999999995</v>
      </c>
      <c r="V68" s="22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</row>
    <row r="69" spans="1:68">
      <c r="A69" s="26">
        <v>68</v>
      </c>
      <c r="B69" s="32">
        <v>0.68659999999999999</v>
      </c>
      <c r="C69" s="32">
        <v>0.68659999999999999</v>
      </c>
      <c r="D69" s="32">
        <v>0.68659999999999999</v>
      </c>
      <c r="E69" s="32">
        <v>0.68659999999999999</v>
      </c>
      <c r="F69" s="32">
        <v>0.68659999999999999</v>
      </c>
      <c r="G69" s="32">
        <v>0.68659999999999999</v>
      </c>
      <c r="H69" s="33">
        <v>0.68659999999999999</v>
      </c>
      <c r="I69" s="32">
        <v>0.68659999999999999</v>
      </c>
      <c r="J69" s="32">
        <v>0.68659999999999999</v>
      </c>
      <c r="K69" s="32">
        <v>0.68659999999999999</v>
      </c>
      <c r="L69" s="32">
        <v>0.68659999999999999</v>
      </c>
      <c r="M69" s="32">
        <v>0.67659999999999998</v>
      </c>
      <c r="N69" s="32">
        <v>0.66590000000000005</v>
      </c>
      <c r="O69" s="32">
        <v>0.64580000000000004</v>
      </c>
      <c r="P69" s="32">
        <v>0.64580000000000004</v>
      </c>
      <c r="Q69" s="32">
        <v>0.64580000000000004</v>
      </c>
      <c r="R69" s="32">
        <v>0.64580000000000004</v>
      </c>
      <c r="S69" s="32">
        <v>0.64580000000000004</v>
      </c>
      <c r="T69" s="32">
        <v>0.64580000000000004</v>
      </c>
      <c r="U69" s="32">
        <v>0.64580000000000004</v>
      </c>
      <c r="V69" s="22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</row>
    <row r="70" spans="1:68">
      <c r="A70" s="26">
        <v>69</v>
      </c>
      <c r="B70" s="32">
        <v>0.67569999999999997</v>
      </c>
      <c r="C70" s="32">
        <v>0.67569999999999997</v>
      </c>
      <c r="D70" s="32">
        <v>0.67569999999999997</v>
      </c>
      <c r="E70" s="32">
        <v>0.67569999999999997</v>
      </c>
      <c r="F70" s="32">
        <v>0.67569999999999997</v>
      </c>
      <c r="G70" s="32">
        <v>0.67569999999999997</v>
      </c>
      <c r="H70" s="33">
        <v>0.67569999999999997</v>
      </c>
      <c r="I70" s="32">
        <v>0.67569999999999997</v>
      </c>
      <c r="J70" s="32">
        <v>0.67569999999999997</v>
      </c>
      <c r="K70" s="32">
        <v>0.67569999999999997</v>
      </c>
      <c r="L70" s="32">
        <v>0.67569999999999997</v>
      </c>
      <c r="M70" s="32">
        <v>0.66569999999999996</v>
      </c>
      <c r="N70" s="32">
        <v>0.65500000000000003</v>
      </c>
      <c r="O70" s="32">
        <v>0.63490000000000002</v>
      </c>
      <c r="P70" s="32">
        <v>0.63490000000000002</v>
      </c>
      <c r="Q70" s="32">
        <v>0.63490000000000002</v>
      </c>
      <c r="R70" s="32">
        <v>0.63490000000000002</v>
      </c>
      <c r="S70" s="32">
        <v>0.63490000000000002</v>
      </c>
      <c r="T70" s="32">
        <v>0.63490000000000002</v>
      </c>
      <c r="U70" s="32">
        <v>0.63490000000000002</v>
      </c>
      <c r="V70" s="22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</row>
    <row r="71" spans="1:68">
      <c r="A71" s="34">
        <v>70</v>
      </c>
      <c r="B71" s="35">
        <v>0.66479999999999995</v>
      </c>
      <c r="C71" s="35">
        <v>0.66479999999999995</v>
      </c>
      <c r="D71" s="35">
        <v>0.66479999999999995</v>
      </c>
      <c r="E71" s="35">
        <v>0.66479999999999995</v>
      </c>
      <c r="F71" s="35">
        <v>0.66479999999999995</v>
      </c>
      <c r="G71" s="35">
        <v>0.66479999999999995</v>
      </c>
      <c r="H71" s="35">
        <v>0.66479999999999995</v>
      </c>
      <c r="I71" s="35">
        <v>0.66479999999999995</v>
      </c>
      <c r="J71" s="35">
        <v>0.66479999999999995</v>
      </c>
      <c r="K71" s="35">
        <v>0.66479999999999995</v>
      </c>
      <c r="L71" s="35">
        <v>0.66479999999999995</v>
      </c>
      <c r="M71" s="35">
        <v>0.65480000000000005</v>
      </c>
      <c r="N71" s="35">
        <v>0.64410000000000001</v>
      </c>
      <c r="O71" s="35">
        <v>0.624</v>
      </c>
      <c r="P71" s="35">
        <v>0.624</v>
      </c>
      <c r="Q71" s="35">
        <v>0.624</v>
      </c>
      <c r="R71" s="35">
        <v>0.624</v>
      </c>
      <c r="S71" s="35">
        <v>0.624</v>
      </c>
      <c r="T71" s="35">
        <v>0.624</v>
      </c>
      <c r="U71" s="35">
        <v>0.624</v>
      </c>
      <c r="V71" s="22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</row>
    <row r="72" spans="1:68">
      <c r="A72" s="26">
        <v>71</v>
      </c>
      <c r="B72" s="32">
        <v>0.65390000000000004</v>
      </c>
      <c r="C72" s="32">
        <v>0.65390000000000004</v>
      </c>
      <c r="D72" s="32">
        <v>0.65390000000000004</v>
      </c>
      <c r="E72" s="32">
        <v>0.65390000000000004</v>
      </c>
      <c r="F72" s="32">
        <v>0.65390000000000004</v>
      </c>
      <c r="G72" s="32">
        <v>0.65390000000000004</v>
      </c>
      <c r="H72" s="33">
        <v>0.65390000000000004</v>
      </c>
      <c r="I72" s="32">
        <v>0.65390000000000004</v>
      </c>
      <c r="J72" s="32">
        <v>0.65390000000000004</v>
      </c>
      <c r="K72" s="32">
        <v>0.65390000000000004</v>
      </c>
      <c r="L72" s="32">
        <v>0.65390000000000004</v>
      </c>
      <c r="M72" s="32">
        <v>0.64390000000000003</v>
      </c>
      <c r="N72" s="32">
        <v>0.63319999999999999</v>
      </c>
      <c r="O72" s="32">
        <v>0.61309999999999998</v>
      </c>
      <c r="P72" s="32">
        <v>0.61309999999999998</v>
      </c>
      <c r="Q72" s="32">
        <v>0.61309999999999998</v>
      </c>
      <c r="R72" s="32">
        <v>0.61309999999999998</v>
      </c>
      <c r="S72" s="32">
        <v>0.61309999999999998</v>
      </c>
      <c r="T72" s="32">
        <v>0.61309999999999998</v>
      </c>
      <c r="U72" s="32">
        <v>0.61309999999999998</v>
      </c>
      <c r="V72" s="22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</row>
    <row r="73" spans="1:68">
      <c r="A73" s="26">
        <v>72</v>
      </c>
      <c r="B73" s="32">
        <v>0.64300000000000002</v>
      </c>
      <c r="C73" s="32">
        <v>0.64300000000000002</v>
      </c>
      <c r="D73" s="32">
        <v>0.64300000000000002</v>
      </c>
      <c r="E73" s="32">
        <v>0.64300000000000002</v>
      </c>
      <c r="F73" s="32">
        <v>0.64300000000000002</v>
      </c>
      <c r="G73" s="32">
        <v>0.64300000000000002</v>
      </c>
      <c r="H73" s="33">
        <v>0.64300000000000002</v>
      </c>
      <c r="I73" s="32">
        <v>0.64300000000000002</v>
      </c>
      <c r="J73" s="32">
        <v>0.64300000000000002</v>
      </c>
      <c r="K73" s="32">
        <v>0.64300000000000002</v>
      </c>
      <c r="L73" s="32">
        <v>0.64300000000000002</v>
      </c>
      <c r="M73" s="32">
        <v>0.63300000000000001</v>
      </c>
      <c r="N73" s="32">
        <v>0.62229999999999996</v>
      </c>
      <c r="O73" s="32">
        <v>0.60219999999999996</v>
      </c>
      <c r="P73" s="32">
        <v>0.60219999999999996</v>
      </c>
      <c r="Q73" s="32">
        <v>0.60219999999999996</v>
      </c>
      <c r="R73" s="32">
        <v>0.60219999999999996</v>
      </c>
      <c r="S73" s="32">
        <v>0.60219999999999996</v>
      </c>
      <c r="T73" s="32">
        <v>0.60219999999999996</v>
      </c>
      <c r="U73" s="32">
        <v>0.60219999999999996</v>
      </c>
      <c r="V73" s="22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</row>
    <row r="74" spans="1:68">
      <c r="A74" s="26">
        <v>73</v>
      </c>
      <c r="B74" s="32">
        <v>0.6321</v>
      </c>
      <c r="C74" s="32">
        <v>0.6321</v>
      </c>
      <c r="D74" s="32">
        <v>0.6321</v>
      </c>
      <c r="E74" s="32">
        <v>0.6321</v>
      </c>
      <c r="F74" s="32">
        <v>0.6321</v>
      </c>
      <c r="G74" s="32">
        <v>0.6321</v>
      </c>
      <c r="H74" s="33">
        <v>0.6321</v>
      </c>
      <c r="I74" s="32">
        <v>0.6321</v>
      </c>
      <c r="J74" s="32">
        <v>0.6321</v>
      </c>
      <c r="K74" s="32">
        <v>0.6321</v>
      </c>
      <c r="L74" s="32">
        <v>0.6321</v>
      </c>
      <c r="M74" s="32">
        <v>0.62209999999999999</v>
      </c>
      <c r="N74" s="32">
        <v>0.61140000000000005</v>
      </c>
      <c r="O74" s="32">
        <v>0.59130000000000005</v>
      </c>
      <c r="P74" s="32">
        <v>0.59130000000000005</v>
      </c>
      <c r="Q74" s="32">
        <v>0.59130000000000005</v>
      </c>
      <c r="R74" s="32">
        <v>0.59130000000000005</v>
      </c>
      <c r="S74" s="32">
        <v>0.59130000000000005</v>
      </c>
      <c r="T74" s="32">
        <v>0.59130000000000005</v>
      </c>
      <c r="U74" s="32">
        <v>0.59130000000000005</v>
      </c>
      <c r="V74" s="22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</row>
    <row r="75" spans="1:68">
      <c r="A75" s="26">
        <v>74</v>
      </c>
      <c r="B75" s="32">
        <v>0.62119999999999997</v>
      </c>
      <c r="C75" s="32">
        <v>0.62119999999999997</v>
      </c>
      <c r="D75" s="32">
        <v>0.62119999999999997</v>
      </c>
      <c r="E75" s="32">
        <v>0.62119999999999997</v>
      </c>
      <c r="F75" s="32">
        <v>0.62119999999999997</v>
      </c>
      <c r="G75" s="32">
        <v>0.62119999999999997</v>
      </c>
      <c r="H75" s="33">
        <v>0.62119999999999997</v>
      </c>
      <c r="I75" s="32">
        <v>0.62119999999999997</v>
      </c>
      <c r="J75" s="32">
        <v>0.62119999999999997</v>
      </c>
      <c r="K75" s="32">
        <v>0.62119999999999997</v>
      </c>
      <c r="L75" s="32">
        <v>0.62119999999999997</v>
      </c>
      <c r="M75" s="32">
        <v>0.61119999999999997</v>
      </c>
      <c r="N75" s="32">
        <v>0.60050000000000003</v>
      </c>
      <c r="O75" s="32">
        <v>0.58030000000000004</v>
      </c>
      <c r="P75" s="32">
        <v>0.58030000000000004</v>
      </c>
      <c r="Q75" s="32">
        <v>0.58030000000000004</v>
      </c>
      <c r="R75" s="32">
        <v>0.58030000000000004</v>
      </c>
      <c r="S75" s="32">
        <v>0.58030000000000004</v>
      </c>
      <c r="T75" s="32">
        <v>0.58030000000000004</v>
      </c>
      <c r="U75" s="32">
        <v>0.58030000000000004</v>
      </c>
      <c r="V75" s="22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</row>
    <row r="76" spans="1:68">
      <c r="A76" s="34">
        <v>75</v>
      </c>
      <c r="B76" s="35">
        <v>0.61029999999999995</v>
      </c>
      <c r="C76" s="35">
        <v>0.61029999999999995</v>
      </c>
      <c r="D76" s="35">
        <v>0.61029999999999995</v>
      </c>
      <c r="E76" s="35">
        <v>0.61029999999999995</v>
      </c>
      <c r="F76" s="35">
        <v>0.61029999999999995</v>
      </c>
      <c r="G76" s="35">
        <v>0.61029999999999995</v>
      </c>
      <c r="H76" s="35">
        <v>0.61029999999999995</v>
      </c>
      <c r="I76" s="35">
        <v>0.61029999999999995</v>
      </c>
      <c r="J76" s="35">
        <v>0.61029999999999995</v>
      </c>
      <c r="K76" s="35">
        <v>0.61029999999999995</v>
      </c>
      <c r="L76" s="35">
        <v>0.61029999999999995</v>
      </c>
      <c r="M76" s="35">
        <v>0.60029999999999994</v>
      </c>
      <c r="N76" s="35">
        <v>0.58960000000000001</v>
      </c>
      <c r="O76" s="35">
        <v>0.56859999999999999</v>
      </c>
      <c r="P76" s="35">
        <v>0.56859999999999999</v>
      </c>
      <c r="Q76" s="35">
        <v>0.56859999999999999</v>
      </c>
      <c r="R76" s="35">
        <v>0.56859999999999999</v>
      </c>
      <c r="S76" s="35">
        <v>0.56859999999999999</v>
      </c>
      <c r="T76" s="35">
        <v>0.56859999999999999</v>
      </c>
      <c r="U76" s="35">
        <v>0.56859999999999999</v>
      </c>
      <c r="V76" s="22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</row>
    <row r="77" spans="1:68">
      <c r="A77" s="26">
        <v>76</v>
      </c>
      <c r="B77" s="32">
        <v>0.59940000000000004</v>
      </c>
      <c r="C77" s="32">
        <v>0.59940000000000004</v>
      </c>
      <c r="D77" s="32">
        <v>0.59940000000000004</v>
      </c>
      <c r="E77" s="32">
        <v>0.59940000000000004</v>
      </c>
      <c r="F77" s="32">
        <v>0.59940000000000004</v>
      </c>
      <c r="G77" s="32">
        <v>0.59940000000000004</v>
      </c>
      <c r="H77" s="33">
        <v>0.59940000000000004</v>
      </c>
      <c r="I77" s="32">
        <v>0.59940000000000004</v>
      </c>
      <c r="J77" s="32">
        <v>0.59940000000000004</v>
      </c>
      <c r="K77" s="32">
        <v>0.59940000000000004</v>
      </c>
      <c r="L77" s="32">
        <v>0.59940000000000004</v>
      </c>
      <c r="M77" s="32">
        <v>0.58940000000000003</v>
      </c>
      <c r="N77" s="32">
        <v>0.57869999999999999</v>
      </c>
      <c r="O77" s="32">
        <v>0.55610000000000004</v>
      </c>
      <c r="P77" s="32">
        <v>0.55610000000000004</v>
      </c>
      <c r="Q77" s="32">
        <v>0.55610000000000004</v>
      </c>
      <c r="R77" s="32">
        <v>0.55610000000000004</v>
      </c>
      <c r="S77" s="32">
        <v>0.55610000000000004</v>
      </c>
      <c r="T77" s="32">
        <v>0.55610000000000004</v>
      </c>
      <c r="U77" s="32">
        <v>0.55610000000000004</v>
      </c>
      <c r="V77" s="22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</row>
    <row r="78" spans="1:68">
      <c r="A78" s="26">
        <v>77</v>
      </c>
      <c r="B78" s="32">
        <v>0.58850000000000002</v>
      </c>
      <c r="C78" s="32">
        <v>0.58850000000000002</v>
      </c>
      <c r="D78" s="32">
        <v>0.58850000000000002</v>
      </c>
      <c r="E78" s="32">
        <v>0.58850000000000002</v>
      </c>
      <c r="F78" s="32">
        <v>0.58850000000000002</v>
      </c>
      <c r="G78" s="32">
        <v>0.58850000000000002</v>
      </c>
      <c r="H78" s="33">
        <v>0.58850000000000002</v>
      </c>
      <c r="I78" s="32">
        <v>0.58850000000000002</v>
      </c>
      <c r="J78" s="32">
        <v>0.58850000000000002</v>
      </c>
      <c r="K78" s="32">
        <v>0.58850000000000002</v>
      </c>
      <c r="L78" s="32">
        <v>0.58850000000000002</v>
      </c>
      <c r="M78" s="32">
        <v>0.57850000000000001</v>
      </c>
      <c r="N78" s="32">
        <v>0.5675</v>
      </c>
      <c r="O78" s="32">
        <v>0.54290000000000005</v>
      </c>
      <c r="P78" s="32">
        <v>0.54290000000000005</v>
      </c>
      <c r="Q78" s="32">
        <v>0.54290000000000005</v>
      </c>
      <c r="R78" s="32">
        <v>0.54290000000000005</v>
      </c>
      <c r="S78" s="32">
        <v>0.54290000000000005</v>
      </c>
      <c r="T78" s="32">
        <v>0.54290000000000005</v>
      </c>
      <c r="U78" s="32">
        <v>0.54290000000000005</v>
      </c>
      <c r="V78" s="22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</row>
    <row r="79" spans="1:68">
      <c r="A79" s="26">
        <v>78</v>
      </c>
      <c r="B79" s="32">
        <v>0.5776</v>
      </c>
      <c r="C79" s="32">
        <v>0.5776</v>
      </c>
      <c r="D79" s="32">
        <v>0.5776</v>
      </c>
      <c r="E79" s="32">
        <v>0.5776</v>
      </c>
      <c r="F79" s="32">
        <v>0.5776</v>
      </c>
      <c r="G79" s="32">
        <v>0.5776</v>
      </c>
      <c r="H79" s="33">
        <v>0.5776</v>
      </c>
      <c r="I79" s="32">
        <v>0.5776</v>
      </c>
      <c r="J79" s="32">
        <v>0.5776</v>
      </c>
      <c r="K79" s="32">
        <v>0.5776</v>
      </c>
      <c r="L79" s="32">
        <v>0.5776</v>
      </c>
      <c r="M79" s="32">
        <v>0.5675</v>
      </c>
      <c r="N79" s="32">
        <v>0.55530000000000002</v>
      </c>
      <c r="O79" s="32">
        <v>0.52890000000000004</v>
      </c>
      <c r="P79" s="32">
        <v>0.52890000000000004</v>
      </c>
      <c r="Q79" s="32">
        <v>0.52890000000000004</v>
      </c>
      <c r="R79" s="32">
        <v>0.52890000000000004</v>
      </c>
      <c r="S79" s="32">
        <v>0.52890000000000004</v>
      </c>
      <c r="T79" s="32">
        <v>0.52890000000000004</v>
      </c>
      <c r="U79" s="32">
        <v>0.52890000000000004</v>
      </c>
      <c r="V79" s="22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</row>
    <row r="80" spans="1:68">
      <c r="A80" s="26">
        <v>79</v>
      </c>
      <c r="B80" s="32">
        <v>0.56669999999999998</v>
      </c>
      <c r="C80" s="32">
        <v>0.56669999999999998</v>
      </c>
      <c r="D80" s="32">
        <v>0.56669999999999998</v>
      </c>
      <c r="E80" s="32">
        <v>0.56669999999999998</v>
      </c>
      <c r="F80" s="32">
        <v>0.56669999999999998</v>
      </c>
      <c r="G80" s="32">
        <v>0.56669999999999998</v>
      </c>
      <c r="H80" s="33">
        <v>0.56669999999999998</v>
      </c>
      <c r="I80" s="32">
        <v>0.56669999999999998</v>
      </c>
      <c r="J80" s="32">
        <v>0.56669999999999998</v>
      </c>
      <c r="K80" s="32">
        <v>0.56669999999999998</v>
      </c>
      <c r="L80" s="32">
        <v>0.56669999999999998</v>
      </c>
      <c r="M80" s="32">
        <v>0.55569999999999997</v>
      </c>
      <c r="N80" s="32">
        <v>0.54210000000000003</v>
      </c>
      <c r="O80" s="32">
        <v>0.5141</v>
      </c>
      <c r="P80" s="32">
        <v>0.5141</v>
      </c>
      <c r="Q80" s="32">
        <v>0.5141</v>
      </c>
      <c r="R80" s="32">
        <v>0.5141</v>
      </c>
      <c r="S80" s="32">
        <v>0.5141</v>
      </c>
      <c r="T80" s="32">
        <v>0.5141</v>
      </c>
      <c r="U80" s="32">
        <v>0.5141</v>
      </c>
      <c r="V80" s="22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</row>
    <row r="81" spans="1:68">
      <c r="A81" s="34">
        <v>80</v>
      </c>
      <c r="B81" s="35">
        <v>0.55520000000000003</v>
      </c>
      <c r="C81" s="35">
        <v>0.55520000000000003</v>
      </c>
      <c r="D81" s="35">
        <v>0.55520000000000003</v>
      </c>
      <c r="E81" s="35">
        <v>0.55520000000000003</v>
      </c>
      <c r="F81" s="35">
        <v>0.55520000000000003</v>
      </c>
      <c r="G81" s="35">
        <v>0.55520000000000003</v>
      </c>
      <c r="H81" s="35">
        <v>0.55520000000000003</v>
      </c>
      <c r="I81" s="35">
        <v>0.55520000000000003</v>
      </c>
      <c r="J81" s="35">
        <v>0.55520000000000003</v>
      </c>
      <c r="K81" s="35">
        <v>0.55520000000000003</v>
      </c>
      <c r="L81" s="35">
        <v>0.55520000000000003</v>
      </c>
      <c r="M81" s="35">
        <v>0.54279999999999995</v>
      </c>
      <c r="N81" s="35">
        <v>0.52800000000000002</v>
      </c>
      <c r="O81" s="35">
        <v>0.4985</v>
      </c>
      <c r="P81" s="35">
        <v>0.4985</v>
      </c>
      <c r="Q81" s="35">
        <v>0.4985</v>
      </c>
      <c r="R81" s="35">
        <v>0.4985</v>
      </c>
      <c r="S81" s="35">
        <v>0.4985</v>
      </c>
      <c r="T81" s="35">
        <v>0.4985</v>
      </c>
      <c r="U81" s="35">
        <v>0.4985</v>
      </c>
      <c r="V81" s="22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</row>
    <row r="82" spans="1:68">
      <c r="A82" s="26">
        <v>81</v>
      </c>
      <c r="B82" s="32">
        <v>0.54249999999999998</v>
      </c>
      <c r="C82" s="32">
        <v>0.54249999999999998</v>
      </c>
      <c r="D82" s="32">
        <v>0.54249999999999998</v>
      </c>
      <c r="E82" s="32">
        <v>0.54249999999999998</v>
      </c>
      <c r="F82" s="32">
        <v>0.54249999999999998</v>
      </c>
      <c r="G82" s="32">
        <v>0.54249999999999998</v>
      </c>
      <c r="H82" s="33">
        <v>0.54249999999999998</v>
      </c>
      <c r="I82" s="32">
        <v>0.54249999999999998</v>
      </c>
      <c r="J82" s="32">
        <v>0.54249999999999998</v>
      </c>
      <c r="K82" s="32">
        <v>0.54249999999999998</v>
      </c>
      <c r="L82" s="32">
        <v>0.54249999999999998</v>
      </c>
      <c r="M82" s="32">
        <v>0.52869999999999995</v>
      </c>
      <c r="N82" s="32">
        <v>0.51280000000000003</v>
      </c>
      <c r="O82" s="32">
        <v>0.48209999999999997</v>
      </c>
      <c r="P82" s="32">
        <v>0.48209999999999997</v>
      </c>
      <c r="Q82" s="32">
        <v>0.48209999999999997</v>
      </c>
      <c r="R82" s="32">
        <v>0.48209999999999997</v>
      </c>
      <c r="S82" s="32">
        <v>0.48209999999999997</v>
      </c>
      <c r="T82" s="32">
        <v>0.48209999999999997</v>
      </c>
      <c r="U82" s="32">
        <v>0.48209999999999997</v>
      </c>
      <c r="V82" s="22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</row>
    <row r="83" spans="1:68">
      <c r="A83" s="26">
        <v>82</v>
      </c>
      <c r="B83" s="32">
        <v>0.52859999999999996</v>
      </c>
      <c r="C83" s="32">
        <v>0.52859999999999996</v>
      </c>
      <c r="D83" s="32">
        <v>0.52859999999999996</v>
      </c>
      <c r="E83" s="32">
        <v>0.52859999999999996</v>
      </c>
      <c r="F83" s="32">
        <v>0.52859999999999996</v>
      </c>
      <c r="G83" s="32">
        <v>0.52859999999999996</v>
      </c>
      <c r="H83" s="33">
        <v>0.52859999999999996</v>
      </c>
      <c r="I83" s="32">
        <v>0.52859999999999996</v>
      </c>
      <c r="J83" s="32">
        <v>0.52859999999999996</v>
      </c>
      <c r="K83" s="32">
        <v>0.52859999999999996</v>
      </c>
      <c r="L83" s="32">
        <v>0.52859999999999996</v>
      </c>
      <c r="M83" s="32">
        <v>0.51359999999999995</v>
      </c>
      <c r="N83" s="32">
        <v>0.49669999999999997</v>
      </c>
      <c r="O83" s="32">
        <v>0.46500000000000002</v>
      </c>
      <c r="P83" s="32">
        <v>0.46500000000000002</v>
      </c>
      <c r="Q83" s="32">
        <v>0.46500000000000002</v>
      </c>
      <c r="R83" s="32">
        <v>0.46500000000000002</v>
      </c>
      <c r="S83" s="32">
        <v>0.46500000000000002</v>
      </c>
      <c r="T83" s="32">
        <v>0.46500000000000002</v>
      </c>
      <c r="U83" s="32">
        <v>0.46500000000000002</v>
      </c>
      <c r="V83" s="22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</row>
    <row r="84" spans="1:68">
      <c r="A84" s="26">
        <v>83</v>
      </c>
      <c r="B84" s="32">
        <v>0.51349999999999996</v>
      </c>
      <c r="C84" s="32">
        <v>0.51349999999999996</v>
      </c>
      <c r="D84" s="32">
        <v>0.51349999999999996</v>
      </c>
      <c r="E84" s="32">
        <v>0.51349999999999996</v>
      </c>
      <c r="F84" s="32">
        <v>0.51349999999999996</v>
      </c>
      <c r="G84" s="32">
        <v>0.51349999999999996</v>
      </c>
      <c r="H84" s="33">
        <v>0.51349999999999996</v>
      </c>
      <c r="I84" s="32">
        <v>0.51349999999999996</v>
      </c>
      <c r="J84" s="32">
        <v>0.51349999999999996</v>
      </c>
      <c r="K84" s="32">
        <v>0.51349999999999996</v>
      </c>
      <c r="L84" s="32">
        <v>0.51349999999999996</v>
      </c>
      <c r="M84" s="32">
        <v>0.49740000000000001</v>
      </c>
      <c r="N84" s="32">
        <v>0.47960000000000003</v>
      </c>
      <c r="O84" s="32">
        <v>0.4471</v>
      </c>
      <c r="P84" s="32">
        <v>0.4471</v>
      </c>
      <c r="Q84" s="32">
        <v>0.4471</v>
      </c>
      <c r="R84" s="32">
        <v>0.4471</v>
      </c>
      <c r="S84" s="32">
        <v>0.4471</v>
      </c>
      <c r="T84" s="32">
        <v>0.4471</v>
      </c>
      <c r="U84" s="32">
        <v>0.4471</v>
      </c>
      <c r="V84" s="22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</row>
    <row r="85" spans="1:68">
      <c r="A85" s="26">
        <v>84</v>
      </c>
      <c r="B85" s="32">
        <v>0.49719999999999998</v>
      </c>
      <c r="C85" s="32">
        <v>0.49719999999999998</v>
      </c>
      <c r="D85" s="32">
        <v>0.49719999999999998</v>
      </c>
      <c r="E85" s="32">
        <v>0.49719999999999998</v>
      </c>
      <c r="F85" s="32">
        <v>0.49719999999999998</v>
      </c>
      <c r="G85" s="32">
        <v>0.49719999999999998</v>
      </c>
      <c r="H85" s="33">
        <v>0.49719999999999998</v>
      </c>
      <c r="I85" s="32">
        <v>0.49719999999999998</v>
      </c>
      <c r="J85" s="32">
        <v>0.49719999999999998</v>
      </c>
      <c r="K85" s="32">
        <v>0.49719999999999998</v>
      </c>
      <c r="L85" s="32">
        <v>0.49719999999999998</v>
      </c>
      <c r="M85" s="32">
        <v>0.48010000000000003</v>
      </c>
      <c r="N85" s="32">
        <v>0.46150000000000002</v>
      </c>
      <c r="O85" s="32">
        <v>0.4284</v>
      </c>
      <c r="P85" s="32">
        <v>0.4284</v>
      </c>
      <c r="Q85" s="32">
        <v>0.4284</v>
      </c>
      <c r="R85" s="32">
        <v>0.4284</v>
      </c>
      <c r="S85" s="32">
        <v>0.4284</v>
      </c>
      <c r="T85" s="32">
        <v>0.4284</v>
      </c>
      <c r="U85" s="32">
        <v>0.4284</v>
      </c>
      <c r="V85" s="22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</row>
    <row r="86" spans="1:68">
      <c r="A86" s="34">
        <v>85</v>
      </c>
      <c r="B86" s="35">
        <v>0.47970000000000002</v>
      </c>
      <c r="C86" s="35">
        <v>0.47970000000000002</v>
      </c>
      <c r="D86" s="35">
        <v>0.47970000000000002</v>
      </c>
      <c r="E86" s="35">
        <v>0.47970000000000002</v>
      </c>
      <c r="F86" s="35">
        <v>0.47970000000000002</v>
      </c>
      <c r="G86" s="35">
        <v>0.47970000000000002</v>
      </c>
      <c r="H86" s="35">
        <v>0.47970000000000002</v>
      </c>
      <c r="I86" s="35">
        <v>0.47970000000000002</v>
      </c>
      <c r="J86" s="35">
        <v>0.47970000000000002</v>
      </c>
      <c r="K86" s="35">
        <v>0.47970000000000002</v>
      </c>
      <c r="L86" s="35">
        <v>0.47970000000000002</v>
      </c>
      <c r="M86" s="35">
        <v>0.46160000000000001</v>
      </c>
      <c r="N86" s="35">
        <v>0.4425</v>
      </c>
      <c r="O86" s="35">
        <v>0.40889999999999999</v>
      </c>
      <c r="P86" s="35">
        <v>0.40889999999999999</v>
      </c>
      <c r="Q86" s="35">
        <v>0.40889999999999999</v>
      </c>
      <c r="R86" s="35">
        <v>0.40889999999999999</v>
      </c>
      <c r="S86" s="35">
        <v>0.40889999999999999</v>
      </c>
      <c r="T86" s="35">
        <v>0.40889999999999999</v>
      </c>
      <c r="U86" s="35">
        <v>0.40889999999999999</v>
      </c>
      <c r="V86" s="22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</row>
    <row r="87" spans="1:68">
      <c r="A87" s="26">
        <v>86</v>
      </c>
      <c r="B87" s="32">
        <v>0.46100000000000002</v>
      </c>
      <c r="C87" s="32">
        <v>0.46100000000000002</v>
      </c>
      <c r="D87" s="32">
        <v>0.46100000000000002</v>
      </c>
      <c r="E87" s="32">
        <v>0.46100000000000002</v>
      </c>
      <c r="F87" s="32">
        <v>0.46100000000000002</v>
      </c>
      <c r="G87" s="32">
        <v>0.46100000000000002</v>
      </c>
      <c r="H87" s="33">
        <v>0.46100000000000002</v>
      </c>
      <c r="I87" s="32">
        <v>0.46100000000000002</v>
      </c>
      <c r="J87" s="32">
        <v>0.46100000000000002</v>
      </c>
      <c r="K87" s="32">
        <v>0.46100000000000002</v>
      </c>
      <c r="L87" s="32">
        <v>0.46100000000000002</v>
      </c>
      <c r="M87" s="32">
        <v>0.44209999999999999</v>
      </c>
      <c r="N87" s="32">
        <v>0.4224</v>
      </c>
      <c r="O87" s="32">
        <v>0.3886</v>
      </c>
      <c r="P87" s="32">
        <v>0.3886</v>
      </c>
      <c r="Q87" s="32">
        <v>0.3886</v>
      </c>
      <c r="R87" s="32">
        <v>0.3886</v>
      </c>
      <c r="S87" s="32">
        <v>0.3886</v>
      </c>
      <c r="T87" s="32">
        <v>0.3886</v>
      </c>
      <c r="U87" s="32">
        <v>0.3886</v>
      </c>
      <c r="V87" s="22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</row>
    <row r="88" spans="1:68">
      <c r="A88" s="26">
        <v>87</v>
      </c>
      <c r="B88" s="32">
        <v>0.44109999999999999</v>
      </c>
      <c r="C88" s="32">
        <v>0.44109999999999999</v>
      </c>
      <c r="D88" s="32">
        <v>0.44109999999999999</v>
      </c>
      <c r="E88" s="32">
        <v>0.44109999999999999</v>
      </c>
      <c r="F88" s="32">
        <v>0.44109999999999999</v>
      </c>
      <c r="G88" s="32">
        <v>0.44109999999999999</v>
      </c>
      <c r="H88" s="33">
        <v>0.44109999999999999</v>
      </c>
      <c r="I88" s="32">
        <v>0.44109999999999999</v>
      </c>
      <c r="J88" s="32">
        <v>0.44109999999999999</v>
      </c>
      <c r="K88" s="32">
        <v>0.44109999999999999</v>
      </c>
      <c r="L88" s="32">
        <v>0.44109999999999999</v>
      </c>
      <c r="M88" s="32">
        <v>0.42149999999999999</v>
      </c>
      <c r="N88" s="32">
        <v>0.40139999999999998</v>
      </c>
      <c r="O88" s="32">
        <v>0.36759999999999998</v>
      </c>
      <c r="P88" s="32">
        <v>0.36759999999999998</v>
      </c>
      <c r="Q88" s="32">
        <v>0.36759999999999998</v>
      </c>
      <c r="R88" s="32">
        <v>0.36759999999999998</v>
      </c>
      <c r="S88" s="32">
        <v>0.36759999999999998</v>
      </c>
      <c r="T88" s="32">
        <v>0.36759999999999998</v>
      </c>
      <c r="U88" s="32">
        <v>0.36759999999999998</v>
      </c>
      <c r="V88" s="22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</row>
    <row r="89" spans="1:68">
      <c r="A89" s="26">
        <v>88</v>
      </c>
      <c r="B89" s="32">
        <v>0.42</v>
      </c>
      <c r="C89" s="32">
        <v>0.42</v>
      </c>
      <c r="D89" s="32">
        <v>0.42</v>
      </c>
      <c r="E89" s="32">
        <v>0.42</v>
      </c>
      <c r="F89" s="32">
        <v>0.42</v>
      </c>
      <c r="G89" s="32">
        <v>0.42</v>
      </c>
      <c r="H89" s="33">
        <v>0.42</v>
      </c>
      <c r="I89" s="32">
        <v>0.42</v>
      </c>
      <c r="J89" s="32">
        <v>0.42</v>
      </c>
      <c r="K89" s="32">
        <v>0.42</v>
      </c>
      <c r="L89" s="32">
        <v>0.42</v>
      </c>
      <c r="M89" s="32">
        <v>0.39979999999999999</v>
      </c>
      <c r="N89" s="32">
        <v>0.37930000000000003</v>
      </c>
      <c r="O89" s="32">
        <v>0.3458</v>
      </c>
      <c r="P89" s="32">
        <v>0.3458</v>
      </c>
      <c r="Q89" s="32">
        <v>0.3458</v>
      </c>
      <c r="R89" s="32">
        <v>0.3458</v>
      </c>
      <c r="S89" s="32">
        <v>0.3458</v>
      </c>
      <c r="T89" s="32">
        <v>0.3458</v>
      </c>
      <c r="U89" s="32">
        <v>0.3458</v>
      </c>
      <c r="V89" s="22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</row>
    <row r="90" spans="1:68">
      <c r="A90" s="26">
        <v>89</v>
      </c>
      <c r="B90" s="32">
        <v>0.3977</v>
      </c>
      <c r="C90" s="32">
        <v>0.3977</v>
      </c>
      <c r="D90" s="32">
        <v>0.3977</v>
      </c>
      <c r="E90" s="32">
        <v>0.3977</v>
      </c>
      <c r="F90" s="32">
        <v>0.3977</v>
      </c>
      <c r="G90" s="32">
        <v>0.3977</v>
      </c>
      <c r="H90" s="33">
        <v>0.3977</v>
      </c>
      <c r="I90" s="32">
        <v>0.3977</v>
      </c>
      <c r="J90" s="32">
        <v>0.3977</v>
      </c>
      <c r="K90" s="32">
        <v>0.3977</v>
      </c>
      <c r="L90" s="32">
        <v>0.3977</v>
      </c>
      <c r="M90" s="32">
        <v>0.377</v>
      </c>
      <c r="N90" s="32">
        <v>0.35630000000000001</v>
      </c>
      <c r="O90" s="32">
        <v>0.32319999999999999</v>
      </c>
      <c r="P90" s="32">
        <v>0.32319999999999999</v>
      </c>
      <c r="Q90" s="32">
        <v>0.32319999999999999</v>
      </c>
      <c r="R90" s="32">
        <v>0.32319999999999999</v>
      </c>
      <c r="S90" s="32">
        <v>0.32319999999999999</v>
      </c>
      <c r="T90" s="32">
        <v>0.32319999999999999</v>
      </c>
      <c r="U90" s="32">
        <v>0.32319999999999999</v>
      </c>
      <c r="V90" s="22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</row>
    <row r="91" spans="1:68">
      <c r="A91" s="34">
        <v>90</v>
      </c>
      <c r="B91" s="35">
        <v>0.37419999999999998</v>
      </c>
      <c r="C91" s="35">
        <v>0.37419999999999998</v>
      </c>
      <c r="D91" s="35">
        <v>0.37419999999999998</v>
      </c>
      <c r="E91" s="35">
        <v>0.37419999999999998</v>
      </c>
      <c r="F91" s="35">
        <v>0.37419999999999998</v>
      </c>
      <c r="G91" s="35">
        <v>0.37419999999999998</v>
      </c>
      <c r="H91" s="35">
        <v>0.37419999999999998</v>
      </c>
      <c r="I91" s="35">
        <v>0.37419999999999998</v>
      </c>
      <c r="J91" s="35">
        <v>0.37419999999999998</v>
      </c>
      <c r="K91" s="35">
        <v>0.37419999999999998</v>
      </c>
      <c r="L91" s="35">
        <v>0.37419999999999998</v>
      </c>
      <c r="M91" s="35">
        <v>0.35310000000000002</v>
      </c>
      <c r="N91" s="35">
        <v>0.33229999999999998</v>
      </c>
      <c r="O91" s="35">
        <v>0.29980000000000001</v>
      </c>
      <c r="P91" s="35">
        <v>0.29980000000000001</v>
      </c>
      <c r="Q91" s="35">
        <v>0.29980000000000001</v>
      </c>
      <c r="R91" s="35">
        <v>0.29980000000000001</v>
      </c>
      <c r="S91" s="35">
        <v>0.29980000000000001</v>
      </c>
      <c r="T91" s="35">
        <v>0.29980000000000001</v>
      </c>
      <c r="U91" s="35">
        <v>0.29980000000000001</v>
      </c>
      <c r="V91" s="22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</row>
    <row r="92" spans="1:68">
      <c r="A92" s="26">
        <v>91</v>
      </c>
      <c r="B92" s="32">
        <v>0.34949999999999998</v>
      </c>
      <c r="C92" s="32">
        <v>0.34949999999999998</v>
      </c>
      <c r="D92" s="32">
        <v>0.34949999999999998</v>
      </c>
      <c r="E92" s="32">
        <v>0.34949999999999998</v>
      </c>
      <c r="F92" s="32">
        <v>0.34949999999999998</v>
      </c>
      <c r="G92" s="32">
        <v>0.34949999999999998</v>
      </c>
      <c r="H92" s="33">
        <v>0.34949999999999998</v>
      </c>
      <c r="I92" s="32">
        <v>0.34949999999999998</v>
      </c>
      <c r="J92" s="32">
        <v>0.34949999999999998</v>
      </c>
      <c r="K92" s="32">
        <v>0.34949999999999998</v>
      </c>
      <c r="L92" s="32">
        <v>0.34949999999999998</v>
      </c>
      <c r="M92" s="32">
        <v>0.3281</v>
      </c>
      <c r="N92" s="32">
        <v>0.30730000000000002</v>
      </c>
      <c r="O92" s="32">
        <v>0.27560000000000001</v>
      </c>
      <c r="P92" s="32">
        <v>0.27560000000000001</v>
      </c>
      <c r="Q92" s="32">
        <v>0.27560000000000001</v>
      </c>
      <c r="R92" s="32">
        <v>0.27560000000000001</v>
      </c>
      <c r="S92" s="32">
        <v>0.27560000000000001</v>
      </c>
      <c r="T92" s="32">
        <v>0.27560000000000001</v>
      </c>
      <c r="U92" s="32">
        <v>0.27560000000000001</v>
      </c>
      <c r="V92" s="22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</row>
    <row r="93" spans="1:68">
      <c r="A93" s="26">
        <v>92</v>
      </c>
      <c r="B93" s="32">
        <v>0.3236</v>
      </c>
      <c r="C93" s="32">
        <v>0.3236</v>
      </c>
      <c r="D93" s="32">
        <v>0.3236</v>
      </c>
      <c r="E93" s="32">
        <v>0.3236</v>
      </c>
      <c r="F93" s="32">
        <v>0.3236</v>
      </c>
      <c r="G93" s="32">
        <v>0.3236</v>
      </c>
      <c r="H93" s="33">
        <v>0.3236</v>
      </c>
      <c r="I93" s="32">
        <v>0.3236</v>
      </c>
      <c r="J93" s="32">
        <v>0.3236</v>
      </c>
      <c r="K93" s="32">
        <v>0.3236</v>
      </c>
      <c r="L93" s="32">
        <v>0.3236</v>
      </c>
      <c r="M93" s="32">
        <v>0.3019</v>
      </c>
      <c r="N93" s="32">
        <v>0.28129999999999999</v>
      </c>
      <c r="O93" s="32">
        <v>0.25069999999999998</v>
      </c>
      <c r="P93" s="32">
        <v>0.25069999999999998</v>
      </c>
      <c r="Q93" s="32">
        <v>0.25069999999999998</v>
      </c>
      <c r="R93" s="32">
        <v>0.25069999999999998</v>
      </c>
      <c r="S93" s="32">
        <v>0.25069999999999998</v>
      </c>
      <c r="T93" s="32">
        <v>0.25069999999999998</v>
      </c>
      <c r="U93" s="32">
        <v>0.25069999999999998</v>
      </c>
      <c r="V93" s="22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</row>
    <row r="94" spans="1:68">
      <c r="A94" s="26">
        <v>93</v>
      </c>
      <c r="B94" s="32">
        <v>0.29649999999999999</v>
      </c>
      <c r="C94" s="32">
        <v>0.29649999999999999</v>
      </c>
      <c r="D94" s="32">
        <v>0.29649999999999999</v>
      </c>
      <c r="E94" s="32">
        <v>0.29649999999999999</v>
      </c>
      <c r="F94" s="32">
        <v>0.29649999999999999</v>
      </c>
      <c r="G94" s="32">
        <v>0.29649999999999999</v>
      </c>
      <c r="H94" s="33">
        <v>0.29649999999999999</v>
      </c>
      <c r="I94" s="32">
        <v>0.29649999999999999</v>
      </c>
      <c r="J94" s="32">
        <v>0.29649999999999999</v>
      </c>
      <c r="K94" s="32">
        <v>0.29649999999999999</v>
      </c>
      <c r="L94" s="32">
        <v>0.29649999999999999</v>
      </c>
      <c r="M94" s="32">
        <v>0.2747</v>
      </c>
      <c r="N94" s="32">
        <v>0.25440000000000002</v>
      </c>
      <c r="O94" s="32">
        <v>0.22500000000000001</v>
      </c>
      <c r="P94" s="32">
        <v>0.22500000000000001</v>
      </c>
      <c r="Q94" s="32">
        <v>0.22500000000000001</v>
      </c>
      <c r="R94" s="32">
        <v>0.22500000000000001</v>
      </c>
      <c r="S94" s="32">
        <v>0.22500000000000001</v>
      </c>
      <c r="T94" s="32">
        <v>0.22500000000000001</v>
      </c>
      <c r="U94" s="32">
        <v>0.22500000000000001</v>
      </c>
      <c r="V94" s="22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</row>
    <row r="95" spans="1:68">
      <c r="A95" s="26">
        <v>94</v>
      </c>
      <c r="B95" s="32">
        <v>0.26819999999999999</v>
      </c>
      <c r="C95" s="32">
        <v>0.26819999999999999</v>
      </c>
      <c r="D95" s="32">
        <v>0.26819999999999999</v>
      </c>
      <c r="E95" s="32">
        <v>0.26819999999999999</v>
      </c>
      <c r="F95" s="32">
        <v>0.26819999999999999</v>
      </c>
      <c r="G95" s="32">
        <v>0.26819999999999999</v>
      </c>
      <c r="H95" s="33">
        <v>0.26819999999999999</v>
      </c>
      <c r="I95" s="32">
        <v>0.26819999999999999</v>
      </c>
      <c r="J95" s="32">
        <v>0.26819999999999999</v>
      </c>
      <c r="K95" s="32">
        <v>0.26819999999999999</v>
      </c>
      <c r="L95" s="32">
        <v>0.26819999999999999</v>
      </c>
      <c r="M95" s="32">
        <v>0.24640000000000001</v>
      </c>
      <c r="N95" s="32">
        <v>0.22639999999999999</v>
      </c>
      <c r="O95" s="32">
        <v>0.19850000000000001</v>
      </c>
      <c r="P95" s="32">
        <v>0.19850000000000001</v>
      </c>
      <c r="Q95" s="32">
        <v>0.19850000000000001</v>
      </c>
      <c r="R95" s="32">
        <v>0.19850000000000001</v>
      </c>
      <c r="S95" s="32">
        <v>0.19850000000000001</v>
      </c>
      <c r="T95" s="32">
        <v>0.19850000000000001</v>
      </c>
      <c r="U95" s="32">
        <v>0.19850000000000001</v>
      </c>
      <c r="V95" s="22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</row>
    <row r="96" spans="1:68">
      <c r="A96" s="34">
        <v>95</v>
      </c>
      <c r="B96" s="35">
        <v>0.2387</v>
      </c>
      <c r="C96" s="35">
        <v>0.2387</v>
      </c>
      <c r="D96" s="35">
        <v>0.2387</v>
      </c>
      <c r="E96" s="35">
        <v>0.2387</v>
      </c>
      <c r="F96" s="35">
        <v>0.2387</v>
      </c>
      <c r="G96" s="35">
        <v>0.2387</v>
      </c>
      <c r="H96" s="35">
        <v>0.2387</v>
      </c>
      <c r="I96" s="35">
        <v>0.2387</v>
      </c>
      <c r="J96" s="35">
        <v>0.2387</v>
      </c>
      <c r="K96" s="35">
        <v>0.2387</v>
      </c>
      <c r="L96" s="35">
        <v>0.2387</v>
      </c>
      <c r="M96" s="35">
        <v>0.217</v>
      </c>
      <c r="N96" s="35">
        <v>0.19750000000000001</v>
      </c>
      <c r="O96" s="35">
        <v>0.17119999999999999</v>
      </c>
      <c r="P96" s="35">
        <v>0.17119999999999999</v>
      </c>
      <c r="Q96" s="35">
        <v>0.17119999999999999</v>
      </c>
      <c r="R96" s="35">
        <v>0.17119999999999999</v>
      </c>
      <c r="S96" s="35">
        <v>0.17119999999999999</v>
      </c>
      <c r="T96" s="35">
        <v>0.17119999999999999</v>
      </c>
      <c r="U96" s="35">
        <v>0.17119999999999999</v>
      </c>
      <c r="V96" s="22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</row>
    <row r="97" spans="1:68">
      <c r="A97" s="26">
        <v>96</v>
      </c>
      <c r="B97" s="32">
        <v>0.20799999999999999</v>
      </c>
      <c r="C97" s="32">
        <v>0.20799999999999999</v>
      </c>
      <c r="D97" s="32">
        <v>0.20799999999999999</v>
      </c>
      <c r="E97" s="32">
        <v>0.20799999999999999</v>
      </c>
      <c r="F97" s="32">
        <v>0.20799999999999999</v>
      </c>
      <c r="G97" s="32">
        <v>0.20799999999999999</v>
      </c>
      <c r="H97" s="33">
        <v>0.20799999999999999</v>
      </c>
      <c r="I97" s="32">
        <v>0.20799999999999999</v>
      </c>
      <c r="J97" s="32">
        <v>0.20799999999999999</v>
      </c>
      <c r="K97" s="32">
        <v>0.20799999999999999</v>
      </c>
      <c r="L97" s="32">
        <v>0.20799999999999999</v>
      </c>
      <c r="M97" s="32">
        <v>0.1865</v>
      </c>
      <c r="N97" s="32">
        <v>0.1676</v>
      </c>
      <c r="O97" s="32">
        <v>0.1431</v>
      </c>
      <c r="P97" s="32">
        <v>0.1431</v>
      </c>
      <c r="Q97" s="32">
        <v>0.1431</v>
      </c>
      <c r="R97" s="32">
        <v>0.1431</v>
      </c>
      <c r="S97" s="32">
        <v>0.1431</v>
      </c>
      <c r="T97" s="32">
        <v>0.1431</v>
      </c>
      <c r="U97" s="32">
        <v>0.1431</v>
      </c>
      <c r="V97" s="22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</row>
    <row r="98" spans="1:68">
      <c r="A98" s="26">
        <v>97</v>
      </c>
      <c r="B98" s="32">
        <v>0.17610000000000001</v>
      </c>
      <c r="C98" s="32">
        <v>0.17610000000000001</v>
      </c>
      <c r="D98" s="32">
        <v>0.17610000000000001</v>
      </c>
      <c r="E98" s="32">
        <v>0.17610000000000001</v>
      </c>
      <c r="F98" s="32">
        <v>0.17610000000000001</v>
      </c>
      <c r="G98" s="32">
        <v>0.17610000000000001</v>
      </c>
      <c r="H98" s="33">
        <v>0.17610000000000001</v>
      </c>
      <c r="I98" s="32">
        <v>0.17610000000000001</v>
      </c>
      <c r="J98" s="32">
        <v>0.17610000000000001</v>
      </c>
      <c r="K98" s="32">
        <v>0.17610000000000001</v>
      </c>
      <c r="L98" s="32">
        <v>0.17610000000000001</v>
      </c>
      <c r="M98" s="32">
        <v>0.15490000000000001</v>
      </c>
      <c r="N98" s="32">
        <v>0.13669999999999999</v>
      </c>
      <c r="O98" s="32">
        <v>0.1143</v>
      </c>
      <c r="P98" s="32">
        <v>0.1143</v>
      </c>
      <c r="Q98" s="32">
        <v>0.1143</v>
      </c>
      <c r="R98" s="32">
        <v>0.1143</v>
      </c>
      <c r="S98" s="32">
        <v>0.1143</v>
      </c>
      <c r="T98" s="32">
        <v>0.1143</v>
      </c>
      <c r="U98" s="32">
        <v>0.1143</v>
      </c>
      <c r="V98" s="22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>
      <c r="A99" s="26">
        <v>98</v>
      </c>
      <c r="B99" s="32">
        <v>0.14299999999999999</v>
      </c>
      <c r="C99" s="32">
        <v>0.14299999999999999</v>
      </c>
      <c r="D99" s="32">
        <v>0.14299999999999999</v>
      </c>
      <c r="E99" s="32">
        <v>0.14299999999999999</v>
      </c>
      <c r="F99" s="32">
        <v>0.14299999999999999</v>
      </c>
      <c r="G99" s="32">
        <v>0.14299999999999999</v>
      </c>
      <c r="H99" s="33">
        <v>0.14299999999999999</v>
      </c>
      <c r="I99" s="32">
        <v>0.14299999999999999</v>
      </c>
      <c r="J99" s="32">
        <v>0.14299999999999999</v>
      </c>
      <c r="K99" s="32">
        <v>0.14299999999999999</v>
      </c>
      <c r="L99" s="32">
        <v>0.14299999999999999</v>
      </c>
      <c r="M99" s="32">
        <v>0.1222</v>
      </c>
      <c r="N99" s="32">
        <v>0.1048</v>
      </c>
      <c r="O99" s="32">
        <v>8.4699999999999998E-2</v>
      </c>
      <c r="P99" s="32">
        <v>8.4699999999999998E-2</v>
      </c>
      <c r="Q99" s="32">
        <v>8.4699999999999998E-2</v>
      </c>
      <c r="R99" s="32">
        <v>8.4699999999999998E-2</v>
      </c>
      <c r="S99" s="32">
        <v>8.4699999999999998E-2</v>
      </c>
      <c r="T99" s="32">
        <v>8.4699999999999998E-2</v>
      </c>
      <c r="U99" s="32">
        <v>8.4699999999999998E-2</v>
      </c>
      <c r="V99" s="22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</row>
    <row r="100" spans="1:68">
      <c r="A100" s="26">
        <v>99</v>
      </c>
      <c r="B100" s="32">
        <v>0.1087</v>
      </c>
      <c r="C100" s="32">
        <v>0.1087</v>
      </c>
      <c r="D100" s="32">
        <v>0.1087</v>
      </c>
      <c r="E100" s="32">
        <v>0.1087</v>
      </c>
      <c r="F100" s="32">
        <v>0.1087</v>
      </c>
      <c r="G100" s="32">
        <v>0.1087</v>
      </c>
      <c r="H100" s="33">
        <v>0.1087</v>
      </c>
      <c r="I100" s="32">
        <v>0.1087</v>
      </c>
      <c r="J100" s="32">
        <v>0.1087</v>
      </c>
      <c r="K100" s="32">
        <v>0.1087</v>
      </c>
      <c r="L100" s="32">
        <v>0.1087</v>
      </c>
      <c r="M100" s="32">
        <v>8.8499999999999995E-2</v>
      </c>
      <c r="N100" s="32">
        <v>7.1900000000000006E-2</v>
      </c>
      <c r="O100" s="32">
        <v>5.4300000000000001E-2</v>
      </c>
      <c r="P100" s="32">
        <v>5.4300000000000001E-2</v>
      </c>
      <c r="Q100" s="32">
        <v>5.4300000000000001E-2</v>
      </c>
      <c r="R100" s="32">
        <v>5.4300000000000001E-2</v>
      </c>
      <c r="S100" s="32">
        <v>5.4300000000000001E-2</v>
      </c>
      <c r="T100" s="32">
        <v>5.4300000000000001E-2</v>
      </c>
      <c r="U100" s="32">
        <v>5.4300000000000001E-2</v>
      </c>
      <c r="V100" s="22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</row>
    <row r="101" spans="1:68" ht="15.75" thickBot="1">
      <c r="A101" s="43">
        <v>100</v>
      </c>
      <c r="B101" s="35">
        <v>7.3200000000000001E-2</v>
      </c>
      <c r="C101" s="35">
        <v>7.3200000000000001E-2</v>
      </c>
      <c r="D101" s="35">
        <v>7.3200000000000001E-2</v>
      </c>
      <c r="E101" s="35">
        <v>7.3200000000000001E-2</v>
      </c>
      <c r="F101" s="35">
        <v>7.3200000000000001E-2</v>
      </c>
      <c r="G101" s="35">
        <v>7.3200000000000001E-2</v>
      </c>
      <c r="H101" s="35">
        <v>7.3200000000000001E-2</v>
      </c>
      <c r="I101" s="35">
        <v>7.3200000000000001E-2</v>
      </c>
      <c r="J101" s="35">
        <v>7.3200000000000001E-2</v>
      </c>
      <c r="K101" s="35">
        <v>7.3200000000000001E-2</v>
      </c>
      <c r="L101" s="35">
        <v>7.3200000000000001E-2</v>
      </c>
      <c r="M101" s="35">
        <v>5.3600000000000002E-2</v>
      </c>
      <c r="N101" s="35">
        <v>3.7999999999999999E-2</v>
      </c>
      <c r="O101" s="35">
        <v>2.3099999999999999E-2</v>
      </c>
      <c r="P101" s="35">
        <v>2.3099999999999999E-2</v>
      </c>
      <c r="Q101" s="35">
        <v>2.3099999999999999E-2</v>
      </c>
      <c r="R101" s="35">
        <v>2.3099999999999999E-2</v>
      </c>
      <c r="S101" s="35">
        <v>2.3099999999999999E-2</v>
      </c>
      <c r="T101" s="35">
        <v>2.3099999999999999E-2</v>
      </c>
      <c r="U101" s="35">
        <v>2.3099999999999999E-2</v>
      </c>
      <c r="V101" s="22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</row>
    <row r="102" spans="1:68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7"/>
      <c r="L102" s="37"/>
      <c r="M102" s="37"/>
      <c r="N102" s="37"/>
      <c r="O102" s="38"/>
      <c r="P102" s="38"/>
      <c r="Q102" s="38"/>
      <c r="R102" s="38"/>
      <c r="S102" s="38"/>
      <c r="T102" s="38"/>
      <c r="U102" s="38"/>
    </row>
    <row r="103" spans="1:68" ht="15.75">
      <c r="A103" s="39" t="s">
        <v>313</v>
      </c>
      <c r="B103" s="40"/>
      <c r="C103" s="40"/>
      <c r="D103" s="40"/>
      <c r="E103" s="40"/>
      <c r="F103" s="40"/>
      <c r="J103" s="40"/>
      <c r="K103" s="40"/>
      <c r="L103" s="40"/>
      <c r="M103" s="40"/>
      <c r="N103" s="40"/>
    </row>
    <row r="104" spans="1:68" ht="15.75">
      <c r="A104" s="39" t="s">
        <v>314</v>
      </c>
      <c r="B104" s="40"/>
      <c r="C104" s="40"/>
      <c r="D104" s="40"/>
      <c r="E104" s="40"/>
      <c r="F104" s="40"/>
      <c r="J104" s="40"/>
      <c r="K104" s="40"/>
      <c r="L104" s="40"/>
      <c r="M104" s="40"/>
      <c r="N104" s="40"/>
    </row>
    <row r="105" spans="1:68" ht="15.75">
      <c r="A105" s="102" t="s">
        <v>315</v>
      </c>
      <c r="B105" s="40"/>
      <c r="C105" s="40"/>
      <c r="D105" s="40"/>
      <c r="E105" s="40"/>
      <c r="F105" s="40"/>
      <c r="I105" s="39" t="s">
        <v>316</v>
      </c>
      <c r="L105" s="40"/>
      <c r="M105" s="40"/>
      <c r="N105" s="40"/>
    </row>
    <row r="106" spans="1:68" ht="15.75">
      <c r="A106" s="39" t="s">
        <v>317</v>
      </c>
      <c r="B106" s="40"/>
      <c r="C106" s="40"/>
      <c r="D106" s="40"/>
      <c r="E106" s="40"/>
      <c r="F106" s="40"/>
    </row>
    <row r="107" spans="1:68" ht="15.75">
      <c r="A107" s="39" t="s">
        <v>321</v>
      </c>
      <c r="B107" s="40"/>
      <c r="C107" s="40"/>
      <c r="D107" s="40"/>
      <c r="E107" s="40"/>
      <c r="F107" s="40"/>
    </row>
    <row r="109" spans="1:68">
      <c r="G109" s="40"/>
    </row>
    <row r="110" spans="1:68">
      <c r="G110" s="40"/>
    </row>
    <row r="111" spans="1:68">
      <c r="G111" s="40"/>
    </row>
    <row r="112" spans="1:68">
      <c r="G112" s="40"/>
    </row>
    <row r="113" spans="7:7">
      <c r="G113" s="40"/>
    </row>
  </sheetData>
  <pageMargins left="0.5" right="0.5" top="0.5" bottom="0.5" header="0" footer="0"/>
  <pageSetup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Piroscak</dc:creator>
  <cp:keywords/>
  <dc:description/>
  <cp:lastModifiedBy>.</cp:lastModifiedBy>
  <cp:revision/>
  <dcterms:created xsi:type="dcterms:W3CDTF">2013-04-23T12:41:29Z</dcterms:created>
  <dcterms:modified xsi:type="dcterms:W3CDTF">2017-03-02T17:21:14Z</dcterms:modified>
  <cp:category/>
  <cp:contentStatus/>
</cp:coreProperties>
</file>